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tmdacjp.sharepoint.com/sites/di1/Shared Documents/10_刊行物・広報/Webサイト/ang/life/doc/"/>
    </mc:Choice>
  </mc:AlternateContent>
  <xr:revisionPtr revIDLastSave="88" documentId="8_{0C8C3A0B-56DF-4D66-B521-5ADA2FE2E31A}" xr6:coauthVersionLast="47" xr6:coauthVersionMax="47" xr10:uidLastSave="{51CFA764-9C5D-40E5-9267-76B17CAF7D40}"/>
  <bookViews>
    <workbookView xWindow="-120" yWindow="-120" windowWidth="38640" windowHeight="21120" xr2:uid="{D6855AFC-94B4-4CC2-84E2-F317446A07B2}"/>
  </bookViews>
  <sheets>
    <sheet name="申請書" sheetId="1" r:id="rId1"/>
    <sheet name="【非表示】休業の状況" sheetId="8" state="hidden" r:id="rId2"/>
    <sheet name="スコア換算表" sheetId="9" state="hidden" r:id="rId3"/>
  </sheets>
  <definedNames>
    <definedName name="_xlnm._FilterDatabase" localSheetId="2" hidden="1">スコア換算表!$A$1:$D$68</definedName>
    <definedName name="_xlnm._FilterDatabase" localSheetId="0" hidden="1">申請書!#REF!</definedName>
    <definedName name="_xlnm.Print_Area" localSheetId="2">スコア換算表!$A$1:$D$68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1" i="1" l="1"/>
  <c r="L171" i="1"/>
  <c r="N171" i="1"/>
  <c r="L42" i="1"/>
  <c r="O67" i="1"/>
  <c r="O32" i="1"/>
  <c r="J89" i="1"/>
  <c r="O89" i="1" s="1"/>
  <c r="J88" i="1"/>
  <c r="O88" i="1" s="1"/>
  <c r="J87" i="1"/>
  <c r="O87" i="1" s="1"/>
  <c r="J86" i="1"/>
  <c r="O71" i="1" l="1"/>
  <c r="O72" i="1"/>
  <c r="O73" i="1"/>
  <c r="O74" i="1"/>
  <c r="O75" i="1"/>
  <c r="O77" i="1"/>
  <c r="O78" i="1"/>
  <c r="O70" i="1"/>
  <c r="O69" i="1"/>
  <c r="O68" i="1"/>
  <c r="O76" i="1"/>
  <c r="O59" i="1"/>
  <c r="O58" i="1"/>
  <c r="O57" i="1"/>
  <c r="O56" i="1"/>
  <c r="O55" i="1"/>
  <c r="O54" i="1"/>
  <c r="O53" i="1"/>
  <c r="O52" i="1"/>
  <c r="O51" i="1"/>
  <c r="O50" i="1"/>
  <c r="O49" i="1"/>
  <c r="O48" i="1"/>
  <c r="O47" i="1"/>
  <c r="O66" i="1"/>
  <c r="L81" i="1" l="1"/>
  <c r="M81" i="1"/>
  <c r="O86" i="1"/>
  <c r="L100" i="1" s="1"/>
  <c r="O94" i="1"/>
  <c r="O95" i="1"/>
  <c r="O96" i="1"/>
  <c r="O97" i="1"/>
  <c r="O98" i="1"/>
  <c r="O109" i="1"/>
  <c r="O110" i="1"/>
  <c r="O111" i="1"/>
  <c r="O114" i="1"/>
  <c r="O115" i="1"/>
  <c r="O122" i="1"/>
  <c r="O123" i="1"/>
  <c r="O124" i="1"/>
  <c r="L172" i="1" l="1"/>
  <c r="N81" i="1"/>
  <c r="M117" i="1"/>
  <c r="M173" i="1" s="1"/>
  <c r="M100" i="1"/>
  <c r="M172" i="1" s="1"/>
  <c r="L117" i="1"/>
  <c r="M128" i="1"/>
  <c r="O40" i="1"/>
  <c r="O39" i="1"/>
  <c r="O36" i="1"/>
  <c r="O37" i="1"/>
  <c r="I142" i="1"/>
  <c r="I164" i="1"/>
  <c r="I145" i="1"/>
  <c r="I130" i="1"/>
  <c r="I119" i="1"/>
  <c r="I102" i="1"/>
  <c r="I83" i="1"/>
  <c r="B60" i="1"/>
  <c r="I44" i="1"/>
  <c r="O38" i="1"/>
  <c r="M174" i="1" l="1"/>
  <c r="N174" i="1" s="1"/>
  <c r="N128" i="1"/>
  <c r="L173" i="1"/>
  <c r="N173" i="1" s="1"/>
  <c r="N117" i="1"/>
  <c r="L170" i="1"/>
  <c r="N100" i="1"/>
  <c r="N172" i="1"/>
  <c r="M42" i="1"/>
  <c r="M170" i="1" s="1"/>
  <c r="N42" i="1" l="1"/>
  <c r="N170" i="1"/>
  <c r="N1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tc={751007E7-BA49-435C-8A57-13B33577F61B}</author>
  </authors>
  <commentList>
    <comment ref="B11" authorId="0" shapeId="0" xr:uid="{751007E7-BA49-435C-8A57-13B33577F6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育児休業から復帰後の研究者も応募可能</t>
      </text>
    </comment>
  </commentList>
</comments>
</file>

<file path=xl/sharedStrings.xml><?xml version="1.0" encoding="utf-8"?>
<sst xmlns="http://schemas.openxmlformats.org/spreadsheetml/2006/main" count="433" uniqueCount="318">
  <si>
    <t>申請の種類</t>
    <rPh sb="0" eb="2">
      <t>シンセイ</t>
    </rPh>
    <rPh sb="3" eb="5">
      <t>シュルイ</t>
    </rPh>
    <phoneticPr fontId="3"/>
  </si>
  <si>
    <t>直近の採択</t>
    <rPh sb="0" eb="2">
      <t>チョッキン</t>
    </rPh>
    <rPh sb="3" eb="5">
      <t>サイタク</t>
    </rPh>
    <phoneticPr fontId="3"/>
  </si>
  <si>
    <t>年度</t>
    <rPh sb="0" eb="1">
      <t>ネン</t>
    </rPh>
    <rPh sb="1" eb="2">
      <t>ド</t>
    </rPh>
    <phoneticPr fontId="3"/>
  </si>
  <si>
    <t>申請者氏名</t>
    <rPh sb="0" eb="3">
      <t>シンセイシャ</t>
    </rPh>
    <rPh sb="3" eb="5">
      <t>シメイ</t>
    </rPh>
    <phoneticPr fontId="3"/>
  </si>
  <si>
    <t>ふりがな</t>
    <phoneticPr fontId="3"/>
  </si>
  <si>
    <t>所属部局</t>
    <rPh sb="0" eb="2">
      <t>しょぞく</t>
    </rPh>
    <rPh sb="2" eb="4">
      <t>ぶきょく</t>
    </rPh>
    <phoneticPr fontId="3" type="Hiragana"/>
  </si>
  <si>
    <t>所属分野</t>
    <rPh sb="0" eb="2">
      <t>しょぞく</t>
    </rPh>
    <rPh sb="2" eb="4">
      <t>ぶんや</t>
    </rPh>
    <phoneticPr fontId="3" type="Hiragana"/>
  </si>
  <si>
    <t>職位</t>
    <rPh sb="0" eb="1">
      <t>しょく</t>
    </rPh>
    <rPh sb="1" eb="2">
      <t>い</t>
    </rPh>
    <phoneticPr fontId="3" type="Hiragana"/>
  </si>
  <si>
    <t>内線番号</t>
    <rPh sb="0" eb="2">
      <t>ナイセン</t>
    </rPh>
    <rPh sb="2" eb="4">
      <t>バンゴウ</t>
    </rPh>
    <phoneticPr fontId="3"/>
  </si>
  <si>
    <t>PHS(あれば)</t>
    <phoneticPr fontId="3"/>
  </si>
  <si>
    <t>E-mail</t>
    <phoneticPr fontId="3"/>
  </si>
  <si>
    <t>取得学位</t>
    <rPh sb="0" eb="2">
      <t>シュトク</t>
    </rPh>
    <rPh sb="2" eb="4">
      <t>ガクイ</t>
    </rPh>
    <phoneticPr fontId="3"/>
  </si>
  <si>
    <t>学位取得日</t>
    <rPh sb="0" eb="2">
      <t>ガクイ</t>
    </rPh>
    <rPh sb="2" eb="4">
      <t>シュトク</t>
    </rPh>
    <rPh sb="4" eb="5">
      <t>ヒ</t>
    </rPh>
    <phoneticPr fontId="3"/>
  </si>
  <si>
    <t>有償の兼業</t>
    <rPh sb="0" eb="2">
      <t>ユウショウ</t>
    </rPh>
    <rPh sb="3" eb="5">
      <t>ケンギョウ</t>
    </rPh>
    <phoneticPr fontId="3"/>
  </si>
  <si>
    <t>月</t>
    <rPh sb="0" eb="1">
      <t>ツキ</t>
    </rPh>
    <phoneticPr fontId="3"/>
  </si>
  <si>
    <t>時間</t>
    <rPh sb="0" eb="2">
      <t>ジカン</t>
    </rPh>
    <phoneticPr fontId="3"/>
  </si>
  <si>
    <t>兼業場所</t>
    <rPh sb="0" eb="2">
      <t>ケンギョウ</t>
    </rPh>
    <rPh sb="2" eb="4">
      <t>バショ</t>
    </rPh>
    <phoneticPr fontId="3"/>
  </si>
  <si>
    <t>兼業内容</t>
    <rPh sb="0" eb="2">
      <t>ケンギョウ</t>
    </rPh>
    <rPh sb="2" eb="4">
      <t>ナイヨウ</t>
    </rPh>
    <phoneticPr fontId="3"/>
  </si>
  <si>
    <t>(休業の場合の連絡先)</t>
    <rPh sb="1" eb="3">
      <t>きゅうぎょう</t>
    </rPh>
    <rPh sb="4" eb="6">
      <t>ばあい</t>
    </rPh>
    <rPh sb="7" eb="9">
      <t>れんらく</t>
    </rPh>
    <rPh sb="9" eb="10">
      <t>さき</t>
    </rPh>
    <phoneticPr fontId="3" type="Hiragana"/>
  </si>
  <si>
    <t>電話番号</t>
    <rPh sb="0" eb="2">
      <t>でんわ</t>
    </rPh>
    <rPh sb="2" eb="4">
      <t>ばんごう</t>
    </rPh>
    <phoneticPr fontId="3" type="Hiragana"/>
  </si>
  <si>
    <t>所属分野長入力欄</t>
    <rPh sb="0" eb="2">
      <t>ショゾク</t>
    </rPh>
    <rPh sb="2" eb="4">
      <t>ブンヤ</t>
    </rPh>
    <rPh sb="4" eb="5">
      <t>チョウ</t>
    </rPh>
    <rPh sb="5" eb="7">
      <t>ニュウリョク</t>
    </rPh>
    <rPh sb="7" eb="8">
      <t>ラン</t>
    </rPh>
    <phoneticPr fontId="3"/>
  </si>
  <si>
    <t>上記申請者が採択された場合、当分野において研究支援員を受け入れ、申請者の研究業務への支援が行われることを承認します。</t>
    <rPh sb="0" eb="2">
      <t>ジョウキ</t>
    </rPh>
    <rPh sb="2" eb="4">
      <t>シンセイ</t>
    </rPh>
    <rPh sb="4" eb="5">
      <t>シャ</t>
    </rPh>
    <rPh sb="6" eb="8">
      <t>サイタク</t>
    </rPh>
    <rPh sb="11" eb="13">
      <t>バアイ</t>
    </rPh>
    <rPh sb="14" eb="15">
      <t>トウ</t>
    </rPh>
    <rPh sb="15" eb="17">
      <t>ブンヤ</t>
    </rPh>
    <rPh sb="21" eb="23">
      <t>ケンキュウ</t>
    </rPh>
    <rPh sb="23" eb="25">
      <t>シエン</t>
    </rPh>
    <rPh sb="25" eb="26">
      <t>イン</t>
    </rPh>
    <rPh sb="27" eb="28">
      <t>ウ</t>
    </rPh>
    <rPh sb="29" eb="30">
      <t>イ</t>
    </rPh>
    <rPh sb="32" eb="34">
      <t>シンセイ</t>
    </rPh>
    <rPh sb="34" eb="35">
      <t>シャ</t>
    </rPh>
    <rPh sb="36" eb="38">
      <t>ケンキュウ</t>
    </rPh>
    <rPh sb="38" eb="40">
      <t>ギョウム</t>
    </rPh>
    <rPh sb="42" eb="44">
      <t>シエン</t>
    </rPh>
    <rPh sb="45" eb="46">
      <t>オコナ</t>
    </rPh>
    <rPh sb="52" eb="54">
      <t>ショウニン</t>
    </rPh>
    <phoneticPr fontId="3"/>
  </si>
  <si>
    <t>氏名</t>
    <rPh sb="0" eb="2">
      <t>シメイ</t>
    </rPh>
    <phoneticPr fontId="3"/>
  </si>
  <si>
    <t>ライフイベントの状況</t>
    <rPh sb="8" eb="10">
      <t>ジョウキョウ</t>
    </rPh>
    <phoneticPr fontId="3"/>
  </si>
  <si>
    <t>研究支援員を必要とする理由</t>
    <rPh sb="11" eb="13">
      <t>リユウ</t>
    </rPh>
    <phoneticPr fontId="3"/>
  </si>
  <si>
    <t>⑴妊娠･出産</t>
    <rPh sb="1" eb="3">
      <t>にんしん</t>
    </rPh>
    <phoneticPr fontId="3" type="Hiragana"/>
  </si>
  <si>
    <t>⑵育児</t>
    <phoneticPr fontId="3" type="Hiragana"/>
  </si>
  <si>
    <t>⑶介護</t>
    <phoneticPr fontId="3" type="Hiragana"/>
  </si>
  <si>
    <t>⑷健康上の理由</t>
    <phoneticPr fontId="3" type="Hiragana"/>
  </si>
  <si>
    <t>⑴妊娠・出産について</t>
    <rPh sb="1" eb="3">
      <t>ニンシン</t>
    </rPh>
    <rPh sb="4" eb="6">
      <t>シュッサン</t>
    </rPh>
    <phoneticPr fontId="3"/>
  </si>
  <si>
    <t>基礎点</t>
    <rPh sb="0" eb="2">
      <t>キソ</t>
    </rPh>
    <rPh sb="2" eb="3">
      <t>テン</t>
    </rPh>
    <phoneticPr fontId="3"/>
  </si>
  <si>
    <t>追加点</t>
    <rPh sb="0" eb="2">
      <t>ツイカ</t>
    </rPh>
    <rPh sb="2" eb="3">
      <t>テン</t>
    </rPh>
    <phoneticPr fontId="3"/>
  </si>
  <si>
    <t>式</t>
    <rPh sb="0" eb="1">
      <t>シキ</t>
    </rPh>
    <phoneticPr fontId="3"/>
  </si>
  <si>
    <t>入力規則</t>
    <rPh sb="0" eb="2">
      <t>ニュウリョク</t>
    </rPh>
    <rPh sb="2" eb="4">
      <t>キソク</t>
    </rPh>
    <phoneticPr fontId="3"/>
  </si>
  <si>
    <t>出産予定日</t>
    <rPh sb="0" eb="1">
      <t>デ</t>
    </rPh>
    <rPh sb="2" eb="4">
      <t>ヨテイ</t>
    </rPh>
    <rPh sb="4" eb="5">
      <t>ヒ</t>
    </rPh>
    <phoneticPr fontId="3"/>
  </si>
  <si>
    <t>2027/3/31まで</t>
    <phoneticPr fontId="3"/>
  </si>
  <si>
    <t>産前産後休暇</t>
    <rPh sb="0" eb="2">
      <t>サンゼン</t>
    </rPh>
    <rPh sb="2" eb="4">
      <t>サンゴ</t>
    </rPh>
    <rPh sb="4" eb="6">
      <t>キュウカ</t>
    </rPh>
    <phoneticPr fontId="3"/>
  </si>
  <si>
    <t>から</t>
    <phoneticPr fontId="3"/>
  </si>
  <si>
    <t>までの予定</t>
    <rPh sb="3" eb="5">
      <t>ヨテイ</t>
    </rPh>
    <phoneticPr fontId="3"/>
  </si>
  <si>
    <t>休業自動計算(厚労省Webサイト)</t>
  </si>
  <si>
    <t>2026/4/1から2027/3/31まで</t>
    <phoneticPr fontId="3"/>
  </si>
  <si>
    <t>追加点(最高点)</t>
    <rPh sb="0" eb="2">
      <t>ツイカ</t>
    </rPh>
    <rPh sb="2" eb="3">
      <t>テン</t>
    </rPh>
    <rPh sb="4" eb="7">
      <t>サイコウテン</t>
    </rPh>
    <phoneticPr fontId="3"/>
  </si>
  <si>
    <t>多胎妊娠である</t>
    <phoneticPr fontId="3"/>
  </si>
  <si>
    <t>支援期間中に、産前産後休暇(予定)の期間が含まれる</t>
  </si>
  <si>
    <t>支援期間中に、産前産後休暇または育児休業から復職予定である</t>
    <phoneticPr fontId="3"/>
  </si>
  <si>
    <t>現在～2026年9月の間に、出産予定日が含まれる</t>
    <phoneticPr fontId="3"/>
  </si>
  <si>
    <t>要協議</t>
    <rPh sb="0" eb="3">
      <t>ヨウキョウギ</t>
    </rPh>
    <phoneticPr fontId="3"/>
  </si>
  <si>
    <t>100字まで</t>
    <rPh sb="3" eb="4">
      <t>ジ</t>
    </rPh>
    <phoneticPr fontId="3"/>
  </si>
  <si>
    <t>⑵育児について</t>
    <rPh sb="1" eb="3">
      <t>イクジ</t>
    </rPh>
    <phoneticPr fontId="3"/>
  </si>
  <si>
    <r>
      <t>お子さんの年齢/学年</t>
    </r>
    <r>
      <rPr>
        <sz val="10"/>
        <rFont val="游ゴシック"/>
        <family val="3"/>
        <charset val="128"/>
        <scheme val="minor"/>
      </rPr>
      <t>(2026年10月1日時点)</t>
    </r>
    <rPh sb="1" eb="2">
      <t>コ</t>
    </rPh>
    <rPh sb="5" eb="7">
      <t>ネンレイ</t>
    </rPh>
    <rPh sb="8" eb="10">
      <t>ガクネン</t>
    </rPh>
    <phoneticPr fontId="3"/>
  </si>
  <si>
    <t>基礎点(最年少の子どもの年齢)</t>
    <rPh sb="0" eb="2">
      <t>キソ</t>
    </rPh>
    <rPh sb="2" eb="3">
      <t>テン</t>
    </rPh>
    <rPh sb="4" eb="7">
      <t>サイネンショウ</t>
    </rPh>
    <rPh sb="8" eb="9">
      <t>コ</t>
    </rPh>
    <rPh sb="12" eb="14">
      <t>ネンレイ</t>
    </rPh>
    <phoneticPr fontId="3"/>
  </si>
  <si>
    <t>0歳児a</t>
    <rPh sb="1" eb="2">
      <t>サイ</t>
    </rPh>
    <rPh sb="2" eb="3">
      <t>ジ</t>
    </rPh>
    <phoneticPr fontId="3"/>
  </si>
  <si>
    <t>人</t>
    <rPh sb="0" eb="1">
      <t>ニン</t>
    </rPh>
    <phoneticPr fontId="3"/>
  </si>
  <si>
    <t>2026年4月2日～現在生まれ</t>
    <rPh sb="4" eb="5">
      <t>ネン</t>
    </rPh>
    <rPh sb="6" eb="7">
      <t>ガツ</t>
    </rPh>
    <rPh sb="8" eb="9">
      <t>ニチ</t>
    </rPh>
    <rPh sb="10" eb="12">
      <t>ゲンザイ</t>
    </rPh>
    <rPh sb="12" eb="13">
      <t>ウ</t>
    </rPh>
    <phoneticPr fontId="3"/>
  </si>
  <si>
    <t>0は入力できない</t>
    <rPh sb="2" eb="4">
      <t>ニュウリョク</t>
    </rPh>
    <phoneticPr fontId="3"/>
  </si>
  <si>
    <t>0歳児b</t>
    <rPh sb="1" eb="3">
      <t>サイジ</t>
    </rPh>
    <phoneticPr fontId="3"/>
  </si>
  <si>
    <t>2025年4月2日〜2026年4月1日生まれ</t>
  </si>
  <si>
    <t>1歳児</t>
    <rPh sb="1" eb="3">
      <t>サイジ</t>
    </rPh>
    <phoneticPr fontId="3"/>
  </si>
  <si>
    <t>2024年4月2日〜2025年4月1日生まれ</t>
  </si>
  <si>
    <t>2歳児</t>
    <rPh sb="1" eb="3">
      <t>サイジ</t>
    </rPh>
    <phoneticPr fontId="3"/>
  </si>
  <si>
    <t>2023年4月2日〜2024年4月1日生まれ</t>
  </si>
  <si>
    <t>年少</t>
    <rPh sb="0" eb="2">
      <t>ネンショウ</t>
    </rPh>
    <phoneticPr fontId="3"/>
  </si>
  <si>
    <t>2022年4月2日〜2023年4月1日生まれ</t>
  </si>
  <si>
    <t>年中</t>
    <rPh sb="0" eb="2">
      <t>ネンチュウ</t>
    </rPh>
    <phoneticPr fontId="3"/>
  </si>
  <si>
    <t>2021年4月2日〜2022年4月1日生まれ</t>
  </si>
  <si>
    <t>年長</t>
    <rPh sb="0" eb="2">
      <t>ネンチョウ</t>
    </rPh>
    <phoneticPr fontId="3"/>
  </si>
  <si>
    <t>2020年4月2日〜2021年4月1日生まれ</t>
  </si>
  <si>
    <t>小1</t>
    <rPh sb="0" eb="1">
      <t>ショウ</t>
    </rPh>
    <phoneticPr fontId="3"/>
  </si>
  <si>
    <t>2019年4月2日〜2020年4月1日生まれ</t>
  </si>
  <si>
    <t>小2</t>
    <rPh sb="0" eb="1">
      <t>ショウ</t>
    </rPh>
    <phoneticPr fontId="3"/>
  </si>
  <si>
    <t>2018年4月2日〜2019年4月1日生まれ</t>
  </si>
  <si>
    <t>小3</t>
    <rPh sb="0" eb="1">
      <t>ショウ</t>
    </rPh>
    <phoneticPr fontId="3"/>
  </si>
  <si>
    <t>2017年4月2日〜2018年4月1日生まれ</t>
  </si>
  <si>
    <t>小4</t>
    <rPh sb="0" eb="1">
      <t>ショウ</t>
    </rPh>
    <phoneticPr fontId="3"/>
  </si>
  <si>
    <t>2016年4月2日〜2017年4月1日生まれ</t>
  </si>
  <si>
    <t>小5</t>
    <rPh sb="0" eb="1">
      <t>ショウ</t>
    </rPh>
    <phoneticPr fontId="3"/>
  </si>
  <si>
    <t>2015年4月2日〜2016年4月1日生まれ</t>
  </si>
  <si>
    <t>小6</t>
    <rPh sb="0" eb="1">
      <t>ショウ</t>
    </rPh>
    <phoneticPr fontId="3"/>
  </si>
  <si>
    <t>2014年4月2日〜2015年4月1日生まれ</t>
  </si>
  <si>
    <t>きょうだい数</t>
    <rPh sb="5" eb="6">
      <t>カズ</t>
    </rPh>
    <phoneticPr fontId="3"/>
  </si>
  <si>
    <t>人</t>
    <rPh sb="0" eb="1">
      <t>ヒト</t>
    </rPh>
    <phoneticPr fontId="3"/>
  </si>
  <si>
    <t>育児休業</t>
    <rPh sb="0" eb="2">
      <t>イクジ</t>
    </rPh>
    <rPh sb="2" eb="4">
      <t>キュウギョウ</t>
    </rPh>
    <phoneticPr fontId="3"/>
  </si>
  <si>
    <t>負荷状況：当てはまるものすべてをチェックしてください</t>
    <rPh sb="0" eb="2">
      <t>フカ</t>
    </rPh>
    <rPh sb="2" eb="4">
      <t>ジョウキョウ</t>
    </rPh>
    <rPh sb="5" eb="6">
      <t>ア</t>
    </rPh>
    <phoneticPr fontId="3"/>
  </si>
  <si>
    <t>支援期間中に、産前産後休暇または育児休業から復職予定である</t>
    <rPh sb="0" eb="5">
      <t>シエンキカンチュウ</t>
    </rPh>
    <rPh sb="7" eb="13">
      <t>サンゼンサンゴキュウカ</t>
    </rPh>
    <rPh sb="16" eb="20">
      <t>イクジキュウギョウ</t>
    </rPh>
    <rPh sb="22" eb="26">
      <t>フクショクヨテイ</t>
    </rPh>
    <phoneticPr fontId="3"/>
  </si>
  <si>
    <t>2026年4～9月の間に、産前産後休暇または育児休業を取得した/する</t>
    <rPh sb="4" eb="5">
      <t>ネン</t>
    </rPh>
    <rPh sb="8" eb="9">
      <t>ガツ</t>
    </rPh>
    <rPh sb="10" eb="11">
      <t>アイダ</t>
    </rPh>
    <rPh sb="13" eb="19">
      <t>サンゼンサンゴキュウカ</t>
    </rPh>
    <rPh sb="22" eb="26">
      <t>イクジキュウギョウ</t>
    </rPh>
    <rPh sb="27" eb="29">
      <t>シュトク</t>
    </rPh>
    <phoneticPr fontId="3"/>
  </si>
  <si>
    <t>2歳児までのお子さんが3名以上いる</t>
    <rPh sb="1" eb="2">
      <t>サイ</t>
    </rPh>
    <rPh sb="2" eb="3">
      <t>ジ</t>
    </rPh>
    <rPh sb="7" eb="8">
      <t>コ</t>
    </rPh>
    <rPh sb="12" eb="13">
      <t>ナ</t>
    </rPh>
    <rPh sb="13" eb="15">
      <t>イジョウ</t>
    </rPh>
    <phoneticPr fontId="3"/>
  </si>
  <si>
    <t>2歳児までのお子さんが2名いる</t>
    <rPh sb="1" eb="3">
      <t>サイジ</t>
    </rPh>
    <rPh sb="7" eb="8">
      <t>コ</t>
    </rPh>
    <rPh sb="12" eb="13">
      <t>メイ</t>
    </rPh>
    <phoneticPr fontId="3"/>
  </si>
  <si>
    <t>小学1年までのお子さんが3名以上いる</t>
    <rPh sb="14" eb="16">
      <t>イジョウ</t>
    </rPh>
    <phoneticPr fontId="3"/>
  </si>
  <si>
    <t>小学1年までのお子さんが2名いる</t>
    <rPh sb="13" eb="14">
      <t>な</t>
    </rPh>
    <phoneticPr fontId="3" type="Hiragana"/>
  </si>
  <si>
    <t>小学3年までのお子さんが3名以上いる</t>
    <rPh sb="13" eb="14">
      <t>な</t>
    </rPh>
    <rPh sb="14" eb="16">
      <t>いじょう</t>
    </rPh>
    <phoneticPr fontId="3" type="Hiragana"/>
  </si>
  <si>
    <t>小学3年までのお子さんが2名いる</t>
    <rPh sb="13" eb="14">
      <t>な</t>
    </rPh>
    <phoneticPr fontId="3" type="Hiragana"/>
  </si>
  <si>
    <t>小学6年までのお子さんが3名以上いる</t>
    <rPh sb="0" eb="2">
      <t>ショウガク</t>
    </rPh>
    <rPh sb="3" eb="4">
      <t>ネン</t>
    </rPh>
    <rPh sb="8" eb="9">
      <t>コ</t>
    </rPh>
    <rPh sb="13" eb="16">
      <t>メイイジョウ</t>
    </rPh>
    <phoneticPr fontId="3"/>
  </si>
  <si>
    <t>小学6年までのお子さんが2名いる</t>
    <rPh sb="0" eb="2">
      <t>ショウガク</t>
    </rPh>
    <rPh sb="3" eb="4">
      <t>ネン</t>
    </rPh>
    <rPh sb="8" eb="9">
      <t>コ</t>
    </rPh>
    <rPh sb="13" eb="14">
      <t>メイ</t>
    </rPh>
    <phoneticPr fontId="3"/>
  </si>
  <si>
    <t>ほぼ毎日、自分がお子さんの送迎を行う必要がある</t>
    <rPh sb="5" eb="7">
      <t>じぶん</t>
    </rPh>
    <rPh sb="9" eb="10">
      <t>こ</t>
    </rPh>
    <phoneticPr fontId="3" type="Hiragana"/>
  </si>
  <si>
    <t>保育先を申請中である</t>
    <rPh sb="0" eb="2">
      <t>ほいく</t>
    </rPh>
    <rPh sb="2" eb="3">
      <t>さき</t>
    </rPh>
    <rPh sb="4" eb="7">
      <t>しんせいちゅう</t>
    </rPh>
    <phoneticPr fontId="3" type="Hiragana"/>
  </si>
  <si>
    <t>参考</t>
    <rPh sb="0" eb="2">
      <t>サンコウ</t>
    </rPh>
    <phoneticPr fontId="3"/>
  </si>
  <si>
    <t>⑶介護について</t>
    <rPh sb="1" eb="3">
      <t>カイゴ</t>
    </rPh>
    <phoneticPr fontId="3"/>
  </si>
  <si>
    <t>要介護者</t>
    <rPh sb="3" eb="4">
      <t>モノ</t>
    </rPh>
    <phoneticPr fontId="3"/>
  </si>
  <si>
    <t>続柄</t>
    <rPh sb="0" eb="2">
      <t>ぞくがら</t>
    </rPh>
    <phoneticPr fontId="3" type="Hiragana"/>
  </si>
  <si>
    <t>要介護度</t>
    <rPh sb="0" eb="3">
      <t>ヨウカイゴ</t>
    </rPh>
    <rPh sb="3" eb="4">
      <t>ド</t>
    </rPh>
    <phoneticPr fontId="3"/>
  </si>
  <si>
    <t>同居</t>
    <rPh sb="0" eb="2">
      <t>どうきょ</t>
    </rPh>
    <phoneticPr fontId="3" type="Hiragana"/>
  </si>
  <si>
    <t>介護者</t>
    <rPh sb="0" eb="3">
      <t>カイゴシャ</t>
    </rPh>
    <phoneticPr fontId="3"/>
  </si>
  <si>
    <t>要支援1/同居/自分</t>
    <rPh sb="0" eb="3">
      <t>ヨウシエン</t>
    </rPh>
    <rPh sb="5" eb="7">
      <t>ドウキョ</t>
    </rPh>
    <rPh sb="8" eb="10">
      <t>ジブン</t>
    </rPh>
    <phoneticPr fontId="3"/>
  </si>
  <si>
    <t>要支援2/同居/自分</t>
    <rPh sb="0" eb="3">
      <t>ヨウシエン</t>
    </rPh>
    <rPh sb="5" eb="7">
      <t>ドウキョ</t>
    </rPh>
    <rPh sb="8" eb="10">
      <t>ジブン</t>
    </rPh>
    <phoneticPr fontId="3"/>
  </si>
  <si>
    <t>要介護1/同居/自分</t>
    <rPh sb="0" eb="3">
      <t>ヨウカイゴ</t>
    </rPh>
    <rPh sb="5" eb="7">
      <t>ドウキョ</t>
    </rPh>
    <rPh sb="8" eb="10">
      <t>ジブン</t>
    </rPh>
    <phoneticPr fontId="3"/>
  </si>
  <si>
    <t>要介護2/同居/自分</t>
    <rPh sb="0" eb="3">
      <t>ヨウカイゴ</t>
    </rPh>
    <rPh sb="5" eb="7">
      <t>ドウキョ</t>
    </rPh>
    <rPh sb="8" eb="10">
      <t>ジブン</t>
    </rPh>
    <phoneticPr fontId="3"/>
  </si>
  <si>
    <t>要介護3/同居/自分</t>
    <rPh sb="0" eb="3">
      <t>ヨウカイゴ</t>
    </rPh>
    <rPh sb="5" eb="7">
      <t>ドウキョ</t>
    </rPh>
    <rPh sb="8" eb="10">
      <t>ジブン</t>
    </rPh>
    <phoneticPr fontId="3"/>
  </si>
  <si>
    <t>要介護4/同居/自分</t>
    <rPh sb="0" eb="3">
      <t>ヨウカイゴ</t>
    </rPh>
    <rPh sb="5" eb="7">
      <t>ドウキョ</t>
    </rPh>
    <rPh sb="8" eb="10">
      <t>ジブン</t>
    </rPh>
    <phoneticPr fontId="3"/>
  </si>
  <si>
    <t>要介護5/同居/自分</t>
    <rPh sb="0" eb="3">
      <t>ヨウカイゴ</t>
    </rPh>
    <rPh sb="5" eb="7">
      <t>ドウキョ</t>
    </rPh>
    <rPh sb="8" eb="10">
      <t>ジブン</t>
    </rPh>
    <phoneticPr fontId="3"/>
  </si>
  <si>
    <t>選択</t>
  </si>
  <si>
    <t>選択すると基礎点が表示される</t>
    <rPh sb="0" eb="2">
      <t>センタク</t>
    </rPh>
    <rPh sb="5" eb="7">
      <t>キソ</t>
    </rPh>
    <rPh sb="7" eb="8">
      <t>テン</t>
    </rPh>
    <rPh sb="9" eb="11">
      <t>ヒョウジ</t>
    </rPh>
    <phoneticPr fontId="3"/>
  </si>
  <si>
    <t>要支援1/同居/分担</t>
    <rPh sb="1" eb="3">
      <t>シエン</t>
    </rPh>
    <rPh sb="8" eb="10">
      <t>ブンタン</t>
    </rPh>
    <phoneticPr fontId="3"/>
  </si>
  <si>
    <t>要支援2/同居/分担</t>
    <rPh sb="1" eb="3">
      <t>シエン</t>
    </rPh>
    <rPh sb="8" eb="10">
      <t>ブンタン</t>
    </rPh>
    <phoneticPr fontId="3"/>
  </si>
  <si>
    <t>要介護1/同居/分担</t>
    <rPh sb="8" eb="10">
      <t>ブンタン</t>
    </rPh>
    <phoneticPr fontId="3"/>
  </si>
  <si>
    <t>要介護2/同居/分担</t>
    <rPh sb="8" eb="10">
      <t>ブンタン</t>
    </rPh>
    <phoneticPr fontId="3"/>
  </si>
  <si>
    <t>要介護3/同居/分担</t>
    <rPh sb="8" eb="10">
      <t>ブンタン</t>
    </rPh>
    <phoneticPr fontId="3"/>
  </si>
  <si>
    <t>要介護4/同居/分担</t>
    <rPh sb="8" eb="10">
      <t>ブンタン</t>
    </rPh>
    <phoneticPr fontId="3"/>
  </si>
  <si>
    <t>要介護5/同居/分担</t>
    <rPh sb="8" eb="10">
      <t>ブンタン</t>
    </rPh>
    <phoneticPr fontId="3"/>
  </si>
  <si>
    <t>要支援1/同居/自分以外</t>
    <rPh sb="1" eb="3">
      <t>シエン</t>
    </rPh>
    <rPh sb="10" eb="12">
      <t>イガイ</t>
    </rPh>
    <phoneticPr fontId="3"/>
  </si>
  <si>
    <t>要支援2/同居/自分以外</t>
    <rPh sb="1" eb="3">
      <t>シエン</t>
    </rPh>
    <rPh sb="10" eb="12">
      <t>イガイ</t>
    </rPh>
    <phoneticPr fontId="3"/>
  </si>
  <si>
    <t>要介護1/同居/自分以外</t>
    <rPh sb="10" eb="12">
      <t>イガイ</t>
    </rPh>
    <phoneticPr fontId="3"/>
  </si>
  <si>
    <t>要介護2/同居/自分以外</t>
    <rPh sb="10" eb="12">
      <t>イガイ</t>
    </rPh>
    <phoneticPr fontId="3"/>
  </si>
  <si>
    <t>要介護3/同居/自分以外</t>
    <rPh sb="10" eb="12">
      <t>イガイ</t>
    </rPh>
    <phoneticPr fontId="3"/>
  </si>
  <si>
    <t>要介護4/同居/自分以外</t>
    <rPh sb="10" eb="12">
      <t>イガイ</t>
    </rPh>
    <phoneticPr fontId="3"/>
  </si>
  <si>
    <t>要介護5/同居/自分以外</t>
    <rPh sb="10" eb="12">
      <t>イガイ</t>
    </rPh>
    <phoneticPr fontId="3"/>
  </si>
  <si>
    <t>要支援1/同居なし/自分</t>
    <rPh sb="0" eb="3">
      <t>ヨウシエン</t>
    </rPh>
    <rPh sb="5" eb="7">
      <t>ドウキョ</t>
    </rPh>
    <rPh sb="10" eb="12">
      <t>ジブン</t>
    </rPh>
    <phoneticPr fontId="3"/>
  </si>
  <si>
    <t>要支援2/同居なし/自分</t>
    <rPh sb="0" eb="3">
      <t>ヨウシエン</t>
    </rPh>
    <rPh sb="5" eb="7">
      <t>ドウキョ</t>
    </rPh>
    <rPh sb="10" eb="12">
      <t>ジブン</t>
    </rPh>
    <phoneticPr fontId="3"/>
  </si>
  <si>
    <t>要介護1/同居なし/自分</t>
    <rPh sb="0" eb="3">
      <t>ヨウカイゴ</t>
    </rPh>
    <rPh sb="5" eb="7">
      <t>ドウキョ</t>
    </rPh>
    <rPh sb="10" eb="12">
      <t>ジブン</t>
    </rPh>
    <phoneticPr fontId="3"/>
  </si>
  <si>
    <t>要介護2/同居なし/自分</t>
    <rPh sb="0" eb="3">
      <t>ヨウカイゴ</t>
    </rPh>
    <rPh sb="5" eb="7">
      <t>ドウキョ</t>
    </rPh>
    <rPh sb="10" eb="12">
      <t>ジブン</t>
    </rPh>
    <phoneticPr fontId="3"/>
  </si>
  <si>
    <t>要介護3/同居なし/自分</t>
    <rPh sb="0" eb="3">
      <t>ヨウカイゴ</t>
    </rPh>
    <rPh sb="5" eb="7">
      <t>ドウキョ</t>
    </rPh>
    <rPh sb="10" eb="12">
      <t>ジブン</t>
    </rPh>
    <phoneticPr fontId="3"/>
  </si>
  <si>
    <t>要介護4/同居なし/自分</t>
    <rPh sb="0" eb="3">
      <t>ヨウカイゴ</t>
    </rPh>
    <rPh sb="5" eb="7">
      <t>ドウキョ</t>
    </rPh>
    <rPh sb="10" eb="12">
      <t>ジブン</t>
    </rPh>
    <phoneticPr fontId="3"/>
  </si>
  <si>
    <t>要介護5/同居なし/自分</t>
    <rPh sb="0" eb="3">
      <t>ヨウカイゴ</t>
    </rPh>
    <rPh sb="5" eb="7">
      <t>ドウキョ</t>
    </rPh>
    <rPh sb="10" eb="12">
      <t>ジブン</t>
    </rPh>
    <phoneticPr fontId="3"/>
  </si>
  <si>
    <t>要支援1/同居なし/分担</t>
    <rPh sb="0" eb="3">
      <t>ヨウシエン</t>
    </rPh>
    <rPh sb="5" eb="7">
      <t>ドウキョ</t>
    </rPh>
    <rPh sb="10" eb="12">
      <t>ブンタン</t>
    </rPh>
    <phoneticPr fontId="3"/>
  </si>
  <si>
    <t>要支援2/同居なし/分担</t>
    <rPh sb="0" eb="3">
      <t>ヨウシエン</t>
    </rPh>
    <rPh sb="5" eb="7">
      <t>ドウキョ</t>
    </rPh>
    <rPh sb="10" eb="12">
      <t>ブンタン</t>
    </rPh>
    <phoneticPr fontId="3"/>
  </si>
  <si>
    <t>要介護1/同居なし/分担</t>
    <phoneticPr fontId="3"/>
  </si>
  <si>
    <t>要介護2/同居なし/分担</t>
    <rPh sb="0" eb="3">
      <t>ヨウカイゴ</t>
    </rPh>
    <rPh sb="5" eb="7">
      <t>ドウキョ</t>
    </rPh>
    <rPh sb="10" eb="12">
      <t>ブンタン</t>
    </rPh>
    <phoneticPr fontId="3"/>
  </si>
  <si>
    <t>要介護3/同居なし/分担</t>
    <rPh sb="0" eb="3">
      <t>ヨウカイゴ</t>
    </rPh>
    <rPh sb="5" eb="7">
      <t>ドウキョ</t>
    </rPh>
    <rPh sb="10" eb="12">
      <t>ブンタン</t>
    </rPh>
    <phoneticPr fontId="3"/>
  </si>
  <si>
    <t>要介護4/同居なし/分担</t>
    <rPh sb="0" eb="3">
      <t>ヨウカイゴ</t>
    </rPh>
    <rPh sb="5" eb="7">
      <t>ドウキョ</t>
    </rPh>
    <rPh sb="10" eb="12">
      <t>ブンタン</t>
    </rPh>
    <phoneticPr fontId="3"/>
  </si>
  <si>
    <t>要介護5/同居なし/分担</t>
    <rPh sb="0" eb="3">
      <t>ヨウカイゴ</t>
    </rPh>
    <rPh sb="5" eb="7">
      <t>ドウキョ</t>
    </rPh>
    <rPh sb="10" eb="12">
      <t>ブンタン</t>
    </rPh>
    <phoneticPr fontId="3"/>
  </si>
  <si>
    <t>要支援1/同居なし/自分以外</t>
    <rPh sb="0" eb="3">
      <t>ヨウシエン</t>
    </rPh>
    <rPh sb="5" eb="7">
      <t>ドウキョ</t>
    </rPh>
    <rPh sb="10" eb="14">
      <t>ジブンイガイ</t>
    </rPh>
    <phoneticPr fontId="3"/>
  </si>
  <si>
    <t>要支援2/同居なし/自分以外</t>
    <rPh sb="0" eb="3">
      <t>ヨウシエン</t>
    </rPh>
    <rPh sb="5" eb="7">
      <t>ドウキョ</t>
    </rPh>
    <rPh sb="10" eb="14">
      <t>ジブンイガイ</t>
    </rPh>
    <phoneticPr fontId="3"/>
  </si>
  <si>
    <t>要介護1/同居なし/自分以外</t>
    <rPh sb="0" eb="3">
      <t>ヨウカイゴ</t>
    </rPh>
    <rPh sb="5" eb="7">
      <t>ドウキョ</t>
    </rPh>
    <rPh sb="10" eb="14">
      <t>ジブンイガイ</t>
    </rPh>
    <phoneticPr fontId="3"/>
  </si>
  <si>
    <t>要介護2/同居なし/自分以外</t>
    <rPh sb="0" eb="3">
      <t>ヨウカイゴ</t>
    </rPh>
    <rPh sb="5" eb="7">
      <t>ドウキョ</t>
    </rPh>
    <rPh sb="10" eb="14">
      <t>ジブンイガイ</t>
    </rPh>
    <phoneticPr fontId="3"/>
  </si>
  <si>
    <t>要介護3/同居なし/自分以外</t>
    <rPh sb="0" eb="3">
      <t>ヨウカイゴ</t>
    </rPh>
    <rPh sb="5" eb="7">
      <t>ドウキョ</t>
    </rPh>
    <rPh sb="10" eb="14">
      <t>ジブンイガイ</t>
    </rPh>
    <phoneticPr fontId="3"/>
  </si>
  <si>
    <t>要介護4/同居なし/自分以外</t>
    <rPh sb="0" eb="3">
      <t>ヨウカイゴ</t>
    </rPh>
    <rPh sb="5" eb="7">
      <t>ドウキョ</t>
    </rPh>
    <rPh sb="10" eb="14">
      <t>ジブンイガイ</t>
    </rPh>
    <phoneticPr fontId="3"/>
  </si>
  <si>
    <t>要介護5/同居なし/自分以外</t>
    <rPh sb="0" eb="3">
      <t>ヨウカイゴ</t>
    </rPh>
    <rPh sb="5" eb="7">
      <t>ドウキョ</t>
    </rPh>
    <rPh sb="10" eb="14">
      <t>ジブンイガイ</t>
    </rPh>
    <phoneticPr fontId="3"/>
  </si>
  <si>
    <t>介護休業</t>
    <rPh sb="0" eb="2">
      <t>カイゴ</t>
    </rPh>
    <rPh sb="2" eb="4">
      <t>キュウギョウ</t>
    </rPh>
    <phoneticPr fontId="3"/>
  </si>
  <si>
    <t>追加点(最高点)</t>
    <rPh sb="0" eb="3">
      <t>ツイカテン</t>
    </rPh>
    <rPh sb="4" eb="7">
      <t>サイコウテン</t>
    </rPh>
    <phoneticPr fontId="3"/>
  </si>
  <si>
    <t>支援期間中に、介護休業から復職予定である</t>
    <rPh sb="0" eb="5">
      <t>シエンキカンチュウ</t>
    </rPh>
    <rPh sb="7" eb="11">
      <t>カイゴキュウギョウ</t>
    </rPh>
    <rPh sb="13" eb="17">
      <t>フクショクヨテイ</t>
    </rPh>
    <phoneticPr fontId="3"/>
  </si>
  <si>
    <t>2026年4～9月に介護休業を取得した/する</t>
    <rPh sb="4" eb="5">
      <t>ネン</t>
    </rPh>
    <rPh sb="8" eb="9">
      <t>ガツ</t>
    </rPh>
    <rPh sb="10" eb="14">
      <t>カイゴキュウギョウ</t>
    </rPh>
    <rPh sb="15" eb="17">
      <t>シュトク</t>
    </rPh>
    <phoneticPr fontId="3"/>
  </si>
  <si>
    <t>要介護3以上の家族が複数いる</t>
    <rPh sb="0" eb="3">
      <t>ヨウカイゴ</t>
    </rPh>
    <rPh sb="4" eb="6">
      <t>イジョウ</t>
    </rPh>
    <rPh sb="7" eb="9">
      <t>カゾク</t>
    </rPh>
    <rPh sb="10" eb="12">
      <t>フクスウ</t>
    </rPh>
    <phoneticPr fontId="3"/>
  </si>
  <si>
    <t>要介護1以上の家族が複数いる</t>
    <rPh sb="0" eb="3">
      <t>ヨウカイゴ</t>
    </rPh>
    <rPh sb="4" eb="6">
      <t>イジョウ</t>
    </rPh>
    <rPh sb="7" eb="9">
      <t>カゾク</t>
    </rPh>
    <rPh sb="10" eb="12">
      <t>フクスウ</t>
    </rPh>
    <phoneticPr fontId="3"/>
  </si>
  <si>
    <t>要支援1以上の家族が複数いる</t>
    <rPh sb="0" eb="3">
      <t>ヨウシエン</t>
    </rPh>
    <rPh sb="4" eb="6">
      <t>イジョウ</t>
    </rPh>
    <rPh sb="7" eb="9">
      <t>カゾク</t>
    </rPh>
    <rPh sb="10" eb="12">
      <t>フクスウ</t>
    </rPh>
    <phoneticPr fontId="3"/>
  </si>
  <si>
    <t>⑷健康上の理由について</t>
    <rPh sb="1" eb="4">
      <t>ケンコウジョウ</t>
    </rPh>
    <rPh sb="5" eb="7">
      <t>リユウ</t>
    </rPh>
    <phoneticPr fontId="3"/>
  </si>
  <si>
    <t>障がい、または傷病名</t>
    <phoneticPr fontId="3"/>
  </si>
  <si>
    <t>病気休業</t>
    <rPh sb="0" eb="2">
      <t>ビョウキ</t>
    </rPh>
    <rPh sb="2" eb="4">
      <t>キュウギョウ</t>
    </rPh>
    <phoneticPr fontId="3"/>
  </si>
  <si>
    <t>基礎点(最高点)</t>
    <rPh sb="0" eb="3">
      <t>キソテン</t>
    </rPh>
    <rPh sb="4" eb="7">
      <t>サイコウテン</t>
    </rPh>
    <phoneticPr fontId="3"/>
  </si>
  <si>
    <t>障がい、または治癒困難な傷病がある(日常業務への支障が大きい)</t>
    <rPh sb="0" eb="1">
      <t>ショウ</t>
    </rPh>
    <rPh sb="7" eb="9">
      <t>チユ</t>
    </rPh>
    <rPh sb="9" eb="11">
      <t>コンナン</t>
    </rPh>
    <rPh sb="12" eb="14">
      <t>ショウビョウ</t>
    </rPh>
    <rPh sb="18" eb="22">
      <t>ニチジョウギョウム</t>
    </rPh>
    <rPh sb="24" eb="26">
      <t>シショウ</t>
    </rPh>
    <rPh sb="27" eb="28">
      <t>オオ</t>
    </rPh>
    <phoneticPr fontId="3"/>
  </si>
  <si>
    <t>治療中の傷病がある(日常業務の一部において支障がある)</t>
    <rPh sb="0" eb="3">
      <t>チリョウチュウ</t>
    </rPh>
    <rPh sb="4" eb="6">
      <t>ショウビョウ</t>
    </rPh>
    <rPh sb="10" eb="12">
      <t>ニチジョウ</t>
    </rPh>
    <rPh sb="12" eb="14">
      <t>ギョウム</t>
    </rPh>
    <rPh sb="15" eb="17">
      <t>イチブ</t>
    </rPh>
    <rPh sb="21" eb="23">
      <t>シショウエ</t>
    </rPh>
    <phoneticPr fontId="1"/>
  </si>
  <si>
    <t>経過観察中の傷病がある(日常業務に大きな影響はない)</t>
    <rPh sb="0" eb="2">
      <t>ケイカ</t>
    </rPh>
    <rPh sb="2" eb="4">
      <t>カンサツ</t>
    </rPh>
    <rPh sb="4" eb="5">
      <t>チュウ</t>
    </rPh>
    <rPh sb="6" eb="8">
      <t>ショウビョウ</t>
    </rPh>
    <rPh sb="12" eb="14">
      <t>ニチジョウ</t>
    </rPh>
    <rPh sb="14" eb="16">
      <t>ギョウム</t>
    </rPh>
    <phoneticPr fontId="1"/>
  </si>
  <si>
    <t>追加点(最高点)</t>
    <rPh sb="0" eb="2">
      <t>ツイカ</t>
    </rPh>
    <rPh sb="2" eb="3">
      <t>テン</t>
    </rPh>
    <phoneticPr fontId="3"/>
  </si>
  <si>
    <t>支援期間中に、病気休業から復職予定である</t>
    <rPh sb="0" eb="5">
      <t>シエンキカンチュウ</t>
    </rPh>
    <rPh sb="7" eb="9">
      <t>ビョウキ</t>
    </rPh>
    <rPh sb="9" eb="11">
      <t>キュウギョウ</t>
    </rPh>
    <rPh sb="13" eb="17">
      <t>フクショクヨテイ</t>
    </rPh>
    <phoneticPr fontId="3"/>
  </si>
  <si>
    <t>2026年4～9月に病気休業を取得した/する</t>
    <rPh sb="4" eb="5">
      <t>ネン</t>
    </rPh>
    <rPh sb="8" eb="9">
      <t>ガツ</t>
    </rPh>
    <rPh sb="10" eb="12">
      <t>ビョウキ</t>
    </rPh>
    <rPh sb="12" eb="14">
      <t>キュウギョウ</t>
    </rPh>
    <rPh sb="15" eb="17">
      <t>シュトク</t>
    </rPh>
    <phoneticPr fontId="3"/>
  </si>
  <si>
    <t>サポート体制について</t>
    <rPh sb="4" eb="6">
      <t>タイセイ</t>
    </rPh>
    <phoneticPr fontId="3"/>
  </si>
  <si>
    <t>パートナーと別居中、または単身であり、日常的なサポートは得られない(分担不可)</t>
    <rPh sb="6" eb="8">
      <t>ベッキョ</t>
    </rPh>
    <rPh sb="8" eb="9">
      <t>ナカ</t>
    </rPh>
    <rPh sb="13" eb="15">
      <t>タンシン</t>
    </rPh>
    <rPh sb="19" eb="22">
      <t>ニチジョウテキ</t>
    </rPh>
    <rPh sb="28" eb="29">
      <t>エ</t>
    </rPh>
    <rPh sb="34" eb="38">
      <t>ブンタンフカ</t>
    </rPh>
    <phoneticPr fontId="3"/>
  </si>
  <si>
    <t>パートナーからの日常的なサポートを得にくい事情がある(一部分担不可)</t>
    <rPh sb="8" eb="11">
      <t>ニチジョウテキ</t>
    </rPh>
    <rPh sb="17" eb="18">
      <t>エ</t>
    </rPh>
    <rPh sb="21" eb="23">
      <t>ジジョウ</t>
    </rPh>
    <rPh sb="27" eb="33">
      <t>イチブブンタンフカ</t>
    </rPh>
    <phoneticPr fontId="3"/>
  </si>
  <si>
    <t>パートナーと同程度に負荷を分担している</t>
    <rPh sb="6" eb="9">
      <t>ドウテイド</t>
    </rPh>
    <rPh sb="10" eb="12">
      <t>フカ</t>
    </rPh>
    <rPh sb="13" eb="15">
      <t>ブンタン</t>
    </rPh>
    <phoneticPr fontId="3"/>
  </si>
  <si>
    <t>主にパートナーが負荷を担っている</t>
    <rPh sb="0" eb="1">
      <t>オモ</t>
    </rPh>
    <rPh sb="8" eb="10">
      <t>フカ</t>
    </rPh>
    <rPh sb="11" eb="12">
      <t>ニナ</t>
    </rPh>
    <phoneticPr fontId="3"/>
  </si>
  <si>
    <t>その他</t>
    <rPh sb="2" eb="3">
      <t>タ</t>
    </rPh>
    <phoneticPr fontId="3"/>
  </si>
  <si>
    <t>要協議</t>
    <rPh sb="0" eb="1">
      <t>ヨウ</t>
    </rPh>
    <rPh sb="1" eb="3">
      <t>キョウギ</t>
    </rPh>
    <phoneticPr fontId="3"/>
  </si>
  <si>
    <t>50字まで</t>
    <rPh sb="2" eb="3">
      <t>ジ</t>
    </rPh>
    <phoneticPr fontId="3"/>
  </si>
  <si>
    <t>研究について</t>
    <rPh sb="0" eb="2">
      <t>ケンキュウ</t>
    </rPh>
    <phoneticPr fontId="3"/>
  </si>
  <si>
    <t>研究環境状況：当てはまるものすべてをチェックしてください</t>
    <rPh sb="0" eb="2">
      <t>ケンキュウ</t>
    </rPh>
    <rPh sb="2" eb="4">
      <t>カンキョウ</t>
    </rPh>
    <rPh sb="4" eb="6">
      <t>ジョウキョウ</t>
    </rPh>
    <phoneticPr fontId="3"/>
  </si>
  <si>
    <t>着任日から1年以内である</t>
    <rPh sb="0" eb="3">
      <t>ちゃくにんび</t>
    </rPh>
    <rPh sb="6" eb="9">
      <t>ねんいない</t>
    </rPh>
    <phoneticPr fontId="3" type="Hiragana"/>
  </si>
  <si>
    <t>申請者が所属する分野/診療科に所属する者は、申請者のみである</t>
    <rPh sb="0" eb="3">
      <t>シンセイシャ</t>
    </rPh>
    <rPh sb="4" eb="6">
      <t>ショゾク</t>
    </rPh>
    <rPh sb="8" eb="10">
      <t>ブンヤ</t>
    </rPh>
    <rPh sb="11" eb="14">
      <t>シンリョウカ</t>
    </rPh>
    <rPh sb="15" eb="17">
      <t>ショゾク</t>
    </rPh>
    <rPh sb="19" eb="20">
      <t>モノ</t>
    </rPh>
    <rPh sb="22" eb="25">
      <t>シンセイシャ</t>
    </rPh>
    <phoneticPr fontId="3"/>
  </si>
  <si>
    <t>申請者は外国籍で日本語によるコミュニケーションが難しい</t>
    <rPh sb="8" eb="11">
      <t>にほんご</t>
    </rPh>
    <rPh sb="24" eb="25">
      <t>むずか</t>
    </rPh>
    <phoneticPr fontId="3" type="Hiragana"/>
  </si>
  <si>
    <t>生物など、継続的なメンテナンス作業が必要</t>
    <rPh sb="0" eb="2">
      <t>セイブツ</t>
    </rPh>
    <rPh sb="5" eb="8">
      <t>ケイゾクテキ</t>
    </rPh>
    <rPh sb="15" eb="17">
      <t>サギョウ</t>
    </rPh>
    <rPh sb="18" eb="20">
      <t>ヒツヨウ</t>
    </rPh>
    <phoneticPr fontId="3"/>
  </si>
  <si>
    <t>対人データの集積や整理、動植物の生育･自然現象の観測等、継続的な作業が必要である</t>
    <rPh sb="0" eb="2">
      <t>たいじん</t>
    </rPh>
    <rPh sb="6" eb="8">
      <t>しゅうせき</t>
    </rPh>
    <rPh sb="9" eb="11">
      <t>せいり</t>
    </rPh>
    <rPh sb="12" eb="15">
      <t>どうしょくぶつ</t>
    </rPh>
    <rPh sb="16" eb="18">
      <t>せいいく</t>
    </rPh>
    <rPh sb="19" eb="21">
      <t>しぜん</t>
    </rPh>
    <rPh sb="21" eb="23">
      <t>げんしょう</t>
    </rPh>
    <rPh sb="24" eb="26">
      <t>かんそく</t>
    </rPh>
    <rPh sb="26" eb="27">
      <t>とう</t>
    </rPh>
    <rPh sb="32" eb="34">
      <t>さぎょう</t>
    </rPh>
    <phoneticPr fontId="3" type="Hiragana"/>
  </si>
  <si>
    <t>廃液処理、装置の保守･点検が必要である</t>
    <rPh sb="0" eb="2">
      <t>はいえき</t>
    </rPh>
    <rPh sb="2" eb="4">
      <t>しょり</t>
    </rPh>
    <rPh sb="5" eb="7">
      <t>そうち</t>
    </rPh>
    <rPh sb="8" eb="10">
      <t>ほしゅ</t>
    </rPh>
    <rPh sb="11" eb="13">
      <t>てんけん</t>
    </rPh>
    <rPh sb="14" eb="16">
      <t>ひつよう</t>
    </rPh>
    <phoneticPr fontId="3" type="Hiragana"/>
  </si>
  <si>
    <t>研究テーマ(上限50文字)</t>
    <rPh sb="0" eb="2">
      <t>ケンキュウ</t>
    </rPh>
    <rPh sb="6" eb="8">
      <t>ジョウゲン</t>
    </rPh>
    <rPh sb="10" eb="12">
      <t>モジ</t>
    </rPh>
    <phoneticPr fontId="3"/>
  </si>
  <si>
    <r>
      <t>研究実績</t>
    </r>
    <r>
      <rPr>
        <sz val="10"/>
        <rFont val="游ゴシック"/>
        <family val="3"/>
        <charset val="128"/>
        <scheme val="minor"/>
      </rPr>
      <t>　本学の研究情報DB、PubMed、Researchmap等、ご自身の業績を示すページのURLを入力してください</t>
    </r>
    <rPh sb="0" eb="2">
      <t>ケンキュウ</t>
    </rPh>
    <rPh sb="2" eb="4">
      <t>ジッセキ</t>
    </rPh>
    <phoneticPr fontId="3"/>
  </si>
  <si>
    <t>URL：</t>
    <phoneticPr fontId="3"/>
  </si>
  <si>
    <t>支援員について</t>
    <rPh sb="0" eb="2">
      <t>しえん</t>
    </rPh>
    <rPh sb="2" eb="3">
      <t>いん</t>
    </rPh>
    <phoneticPr fontId="3" type="Hiragana"/>
  </si>
  <si>
    <t>まで　　　週</t>
    <rPh sb="5" eb="6">
      <t>シュウ</t>
    </rPh>
    <phoneticPr fontId="3"/>
  </si>
  <si>
    <t>時間</t>
    <rPh sb="0" eb="1">
      <t>トキ</t>
    </rPh>
    <phoneticPr fontId="3"/>
  </si>
  <si>
    <t>2026/10/1から2027/3/31まで</t>
    <phoneticPr fontId="3"/>
  </si>
  <si>
    <t>支援員に求める業務およびスキル：当てはまるものすべてをチェックしてください</t>
    <rPh sb="0" eb="2">
      <t>シエン</t>
    </rPh>
    <rPh sb="2" eb="3">
      <t>イン</t>
    </rPh>
    <rPh sb="4" eb="5">
      <t>モト</t>
    </rPh>
    <rPh sb="7" eb="9">
      <t>ギョウム</t>
    </rPh>
    <phoneticPr fontId="3"/>
  </si>
  <si>
    <t>細胞培養の補助</t>
    <rPh sb="0" eb="2">
      <t>サイボウ</t>
    </rPh>
    <rPh sb="2" eb="4">
      <t>バイヨウ</t>
    </rPh>
    <rPh sb="5" eb="7">
      <t>ホジョ</t>
    </rPh>
    <phoneticPr fontId="3"/>
  </si>
  <si>
    <t>分子生物学実験の補助</t>
    <rPh sb="0" eb="2">
      <t>ブンシ</t>
    </rPh>
    <rPh sb="2" eb="5">
      <t>セイブツガク</t>
    </rPh>
    <rPh sb="5" eb="7">
      <t>ジッケン</t>
    </rPh>
    <rPh sb="8" eb="10">
      <t>ホジョ</t>
    </rPh>
    <phoneticPr fontId="3"/>
  </si>
  <si>
    <t>文献検索(英語含む)</t>
    <rPh sb="0" eb="2">
      <t>ブンケン</t>
    </rPh>
    <rPh sb="2" eb="4">
      <t>ケンサク</t>
    </rPh>
    <rPh sb="5" eb="7">
      <t>エイゴ</t>
    </rPh>
    <rPh sb="7" eb="8">
      <t>フク</t>
    </rPh>
    <phoneticPr fontId="3"/>
  </si>
  <si>
    <t>データの整理･入力</t>
    <rPh sb="4" eb="6">
      <t>セイリ</t>
    </rPh>
    <rPh sb="7" eb="9">
      <t>ニュウリョク</t>
    </rPh>
    <phoneticPr fontId="3"/>
  </si>
  <si>
    <t>資料収集</t>
    <rPh sb="0" eb="2">
      <t>シリョウ</t>
    </rPh>
    <rPh sb="2" eb="4">
      <t>シュウシュウ</t>
    </rPh>
    <phoneticPr fontId="3"/>
  </si>
  <si>
    <t>事務補助</t>
    <rPh sb="0" eb="2">
      <t>ジム</t>
    </rPh>
    <rPh sb="2" eb="4">
      <t>ホジョ</t>
    </rPh>
    <phoneticPr fontId="3"/>
  </si>
  <si>
    <t>支援員に依頼したい業務内容、支援により見込まれる具体的な効果(上限50文字)</t>
    <rPh sb="4" eb="6">
      <t>イライ</t>
    </rPh>
    <rPh sb="9" eb="11">
      <t>ギョウム</t>
    </rPh>
    <rPh sb="11" eb="13">
      <t>ナイヨウ</t>
    </rPh>
    <rPh sb="35" eb="37">
      <t>モジ</t>
    </rPh>
    <phoneticPr fontId="3"/>
  </si>
  <si>
    <t>ご意見・ご質問等(自由記述)</t>
    <rPh sb="1" eb="3">
      <t>イケン</t>
    </rPh>
    <rPh sb="5" eb="7">
      <t>シツモン</t>
    </rPh>
    <rPh sb="7" eb="8">
      <t>トウ</t>
    </rPh>
    <rPh sb="9" eb="13">
      <t>ジユウキジュツ</t>
    </rPh>
    <phoneticPr fontId="3"/>
  </si>
  <si>
    <t>以前よりライフイベントを抱えていらっしゃった方：今回が初めての申請となる方におかれましては、申請理由をご教示いただけますと、今後の参考となり大変助かります。</t>
    <rPh sb="0" eb="2">
      <t>イゼン</t>
    </rPh>
    <rPh sb="12" eb="13">
      <t>カカ</t>
    </rPh>
    <rPh sb="22" eb="23">
      <t>カタ</t>
    </rPh>
    <rPh sb="24" eb="26">
      <t>コンカイ</t>
    </rPh>
    <rPh sb="27" eb="28">
      <t>ハジ</t>
    </rPh>
    <rPh sb="31" eb="33">
      <t>シンセイ</t>
    </rPh>
    <rPh sb="36" eb="37">
      <t>カタ</t>
    </rPh>
    <rPh sb="46" eb="48">
      <t>シンセイ</t>
    </rPh>
    <rPh sb="48" eb="50">
      <t>リユウ</t>
    </rPh>
    <rPh sb="52" eb="54">
      <t>キョウジ</t>
    </rPh>
    <rPh sb="62" eb="64">
      <t>コンゴ</t>
    </rPh>
    <rPh sb="65" eb="67">
      <t>サンコウ</t>
    </rPh>
    <rPh sb="70" eb="73">
      <t>タイヘンタス</t>
    </rPh>
    <phoneticPr fontId="3"/>
  </si>
  <si>
    <t>ライフイベント⑴</t>
    <phoneticPr fontId="3"/>
  </si>
  <si>
    <t>ライフイベント⑶</t>
    <phoneticPr fontId="3"/>
  </si>
  <si>
    <t>ライフイベント⑷</t>
    <phoneticPr fontId="3"/>
  </si>
  <si>
    <t>サポート体制</t>
    <rPh sb="4" eb="6">
      <t>タイセイ</t>
    </rPh>
    <phoneticPr fontId="3"/>
  </si>
  <si>
    <t>・申請時現在から5年前までの研究実績を入力できるが、その5年間に休業を取得した方は、1年分多く(6年前からの)実績を入力できる</t>
    <rPh sb="1" eb="4">
      <t>シンセイジ</t>
    </rPh>
    <rPh sb="4" eb="6">
      <t>ゲンザイ</t>
    </rPh>
    <rPh sb="14" eb="16">
      <t>ケンキュウ</t>
    </rPh>
    <rPh sb="16" eb="18">
      <t>ジッセキ</t>
    </rPh>
    <rPh sb="19" eb="21">
      <t>ニュウリョク</t>
    </rPh>
    <rPh sb="29" eb="30">
      <t>ネン</t>
    </rPh>
    <rPh sb="30" eb="31">
      <t>アイダ</t>
    </rPh>
    <rPh sb="35" eb="37">
      <t>シュトク</t>
    </rPh>
    <rPh sb="39" eb="40">
      <t>カタ</t>
    </rPh>
    <rPh sb="43" eb="45">
      <t>ネンブン</t>
    </rPh>
    <rPh sb="45" eb="46">
      <t>オオ</t>
    </rPh>
    <rPh sb="49" eb="51">
      <t>ネンマエ</t>
    </rPh>
    <rPh sb="58" eb="60">
      <t>ニュウリョク</t>
    </rPh>
    <phoneticPr fontId="3"/>
  </si>
  <si>
    <t>・申請シートの休業の状況により、各詳細シート内の実績入力年を5年分と6年分とに区別する</t>
    <rPh sb="1" eb="3">
      <t>シンセイ</t>
    </rPh>
    <rPh sb="10" eb="12">
      <t>ジョウキョウ</t>
    </rPh>
    <rPh sb="16" eb="19">
      <t>カクショウサイ</t>
    </rPh>
    <rPh sb="22" eb="23">
      <t>ナイ</t>
    </rPh>
    <rPh sb="24" eb="26">
      <t>ジッセキ</t>
    </rPh>
    <rPh sb="26" eb="28">
      <t>ニュウリョク</t>
    </rPh>
    <rPh sb="28" eb="29">
      <t>ネン</t>
    </rPh>
    <rPh sb="31" eb="33">
      <t>ネンブン</t>
    </rPh>
    <rPh sb="35" eb="36">
      <t>ネン</t>
    </rPh>
    <rPh sb="36" eb="37">
      <t>ブン</t>
    </rPh>
    <rPh sb="39" eb="41">
      <t>クベツ</t>
    </rPh>
    <phoneticPr fontId="3"/>
  </si>
  <si>
    <t>・毎年、下記リストを1年ずつ繰り上げる(リストの場所は移動しない)</t>
    <rPh sb="1" eb="3">
      <t>マイトシ</t>
    </rPh>
    <rPh sb="4" eb="6">
      <t>カキ</t>
    </rPh>
    <rPh sb="11" eb="12">
      <t>ネン</t>
    </rPh>
    <rPh sb="14" eb="15">
      <t>ク</t>
    </rPh>
    <rPh sb="16" eb="17">
      <t>ア</t>
    </rPh>
    <rPh sb="24" eb="26">
      <t>バショ</t>
    </rPh>
    <rPh sb="27" eb="29">
      <t>イドウ</t>
    </rPh>
    <phoneticPr fontId="3"/>
  </si>
  <si>
    <t>選択してください</t>
    <rPh sb="0" eb="2">
      <t>センタク</t>
    </rPh>
    <phoneticPr fontId="3"/>
  </si>
  <si>
    <t>取得した</t>
    <rPh sb="0" eb="2">
      <t>シュトク</t>
    </rPh>
    <phoneticPr fontId="3"/>
  </si>
  <si>
    <t>取得していない</t>
    <rPh sb="0" eb="2">
      <t>シュトク</t>
    </rPh>
    <phoneticPr fontId="3"/>
  </si>
  <si>
    <t>研究実績</t>
    <rPh sb="0" eb="2">
      <t>ケンキュウ</t>
    </rPh>
    <rPh sb="2" eb="4">
      <t>ジッセキ</t>
    </rPh>
    <phoneticPr fontId="3"/>
  </si>
  <si>
    <t>研究代表者</t>
    <rPh sb="0" eb="2">
      <t>ケンキュウ</t>
    </rPh>
    <rPh sb="2" eb="4">
      <t>ダイヒョウ</t>
    </rPh>
    <rPh sb="4" eb="5">
      <t>シャ</t>
    </rPh>
    <phoneticPr fontId="3"/>
  </si>
  <si>
    <t>分担者</t>
    <rPh sb="0" eb="2">
      <t>ブンタン</t>
    </rPh>
    <rPh sb="2" eb="3">
      <t>シャ</t>
    </rPh>
    <phoneticPr fontId="3"/>
  </si>
  <si>
    <t>科研費/
助成金　基盤研究S</t>
  </si>
  <si>
    <t>科研費/
助成金　基盤研究A</t>
  </si>
  <si>
    <t>科研費/
助成金　基盤研究B</t>
  </si>
  <si>
    <t>科研費/
助成金　基盤研究C</t>
  </si>
  <si>
    <t>科研費/
助成金　挑戦的研究 開拓</t>
  </si>
  <si>
    <t>科研費/
助成金　挑戦的研究 萌芽</t>
  </si>
  <si>
    <t>科研費/
助成金　若手研究B</t>
  </si>
  <si>
    <t>科研費/
助成金　研究スタート支援</t>
  </si>
  <si>
    <t>科研費/
助成金　厚労科研</t>
  </si>
  <si>
    <t>科研費/
助成金　AMED</t>
  </si>
  <si>
    <t>科研費/
助成金　JST</t>
  </si>
  <si>
    <t>科研費/
助成金　日本学術振興会特別研究員・外国人特別研究員</t>
  </si>
  <si>
    <t>科研費/
助成金　その他(民間助成金など)</t>
  </si>
  <si>
    <t>査読付き筆頭著者論文　1本</t>
  </si>
  <si>
    <t>--</t>
    <phoneticPr fontId="3"/>
  </si>
  <si>
    <t>査読付き筆頭著者論文　2本</t>
  </si>
  <si>
    <t>査読付き筆頭著者論文　3本</t>
  </si>
  <si>
    <t>査読付き筆頭著者論文　4本</t>
  </si>
  <si>
    <t>査読付き筆頭著者論文　5本以上</t>
  </si>
  <si>
    <t>学会発表
筆頭演者　1～2件</t>
  </si>
  <si>
    <t>学会発表
筆頭演者　3件以上</t>
  </si>
  <si>
    <t>審査の観点とポイント(表1)</t>
    <rPh sb="0" eb="2">
      <t>シンサ</t>
    </rPh>
    <rPh sb="3" eb="5">
      <t>カンテン</t>
    </rPh>
    <rPh sb="11" eb="12">
      <t>ヒョウ</t>
    </rPh>
    <phoneticPr fontId="3"/>
  </si>
  <si>
    <t>最高7点</t>
    <rPh sb="0" eb="2">
      <t>サイコウ</t>
    </rPh>
    <rPh sb="3" eb="4">
      <t>テン</t>
    </rPh>
    <phoneticPr fontId="3"/>
  </si>
  <si>
    <r>
      <rPr>
        <sz val="10"/>
        <rFont val="Segoe UI Symbol"/>
        <family val="3"/>
      </rPr>
      <t>➤</t>
    </r>
    <r>
      <rPr>
        <sz val="10"/>
        <rFont val="游ゴシック"/>
        <family val="3"/>
        <charset val="128"/>
        <scheme val="minor"/>
      </rPr>
      <t>妊娠･育児･介護の状況</t>
    </r>
    <rPh sb="1" eb="3">
      <t>ニンシン</t>
    </rPh>
    <rPh sb="4" eb="6">
      <t>イクジ</t>
    </rPh>
    <rPh sb="7" eb="9">
      <t>カイゴ</t>
    </rPh>
    <rPh sb="10" eb="12">
      <t>ジョウキョウ</t>
    </rPh>
    <phoneticPr fontId="3"/>
  </si>
  <si>
    <t>1つ選択</t>
    <rPh sb="2" eb="4">
      <t>センタク</t>
    </rPh>
    <phoneticPr fontId="3"/>
  </si>
  <si>
    <t>妊娠　医師等による指導があり、症状が重い</t>
    <phoneticPr fontId="3"/>
  </si>
  <si>
    <t>妊娠　多胎妊娠、利用期間中に出産</t>
    <phoneticPr fontId="3"/>
  </si>
  <si>
    <t>育児　産休後復帰･育休明け(申請が復帰直後である／復帰後初めてである)</t>
    <rPh sb="14" eb="16">
      <t>シンセイ</t>
    </rPh>
    <rPh sb="17" eb="19">
      <t>フッキ</t>
    </rPh>
    <rPh sb="19" eb="21">
      <t>チョクゴ</t>
    </rPh>
    <rPh sb="25" eb="27">
      <t>フッキ</t>
    </rPh>
    <rPh sb="27" eb="28">
      <t>ゴ</t>
    </rPh>
    <rPh sb="28" eb="29">
      <t>ハジ</t>
    </rPh>
    <phoneticPr fontId="3"/>
  </si>
  <si>
    <t>育児　0～2歳児を含む子どもが1～2人いる</t>
    <phoneticPr fontId="3"/>
  </si>
  <si>
    <t>育児　小1までの子どもが3人いる</t>
    <phoneticPr fontId="3"/>
  </si>
  <si>
    <t>介護　介護の負担が相当程度大きい＊</t>
    <phoneticPr fontId="3"/>
  </si>
  <si>
    <t>要判断</t>
    <rPh sb="0" eb="1">
      <t>ヨウ</t>
    </rPh>
    <rPh sb="1" eb="3">
      <t>ハンダン</t>
    </rPh>
    <phoneticPr fontId="3"/>
  </si>
  <si>
    <t>妊娠　妊娠中である</t>
    <phoneticPr fontId="3"/>
  </si>
  <si>
    <t>育児　3歳児～小1の子どもが1～2人いる</t>
    <phoneticPr fontId="3"/>
  </si>
  <si>
    <t>介護　介護の負担が中程度である＊</t>
    <phoneticPr fontId="3"/>
  </si>
  <si>
    <t>介護　介護の負担が比較的低い＊</t>
    <phoneticPr fontId="3"/>
  </si>
  <si>
    <r>
      <rPr>
        <sz val="10"/>
        <rFont val="Segoe UI Symbol"/>
        <family val="3"/>
      </rPr>
      <t>➤</t>
    </r>
    <r>
      <rPr>
        <sz val="10"/>
        <rFont val="游ゴシック"/>
        <family val="3"/>
        <charset val="128"/>
        <scheme val="minor"/>
      </rPr>
      <t>家庭責任及び十分な研究･教育時間を確保しにくい状況</t>
    </r>
    <rPh sb="1" eb="3">
      <t>カテイ</t>
    </rPh>
    <rPh sb="3" eb="5">
      <t>セキニン</t>
    </rPh>
    <rPh sb="5" eb="6">
      <t>オヨ</t>
    </rPh>
    <rPh sb="7" eb="9">
      <t>ジュウブン</t>
    </rPh>
    <rPh sb="10" eb="12">
      <t>ケンキュウ</t>
    </rPh>
    <rPh sb="13" eb="15">
      <t>キョウイク</t>
    </rPh>
    <rPh sb="15" eb="17">
      <t>ジカン</t>
    </rPh>
    <rPh sb="18" eb="20">
      <t>カクホ</t>
    </rPh>
    <rPh sb="24" eb="26">
      <t>ジョウキョウ</t>
    </rPh>
    <phoneticPr fontId="3"/>
  </si>
  <si>
    <t>同居の成人なし　且つサポートを受けていない、または週1回未満</t>
    <rPh sb="8" eb="9">
      <t>カ</t>
    </rPh>
    <rPh sb="15" eb="16">
      <t>ウ</t>
    </rPh>
    <rPh sb="25" eb="26">
      <t>シュウ</t>
    </rPh>
    <rPh sb="27" eb="28">
      <t>カイ</t>
    </rPh>
    <rPh sb="28" eb="30">
      <t>ミマン</t>
    </rPh>
    <phoneticPr fontId="3"/>
  </si>
  <si>
    <t>同居の成人なし　且つ親類によるサポートは週に1～2回程度</t>
    <rPh sb="8" eb="9">
      <t>カ</t>
    </rPh>
    <phoneticPr fontId="3"/>
  </si>
  <si>
    <t>同居の成人はフルタイム勤務の者のみ　且つ親類によるサポートを受けていない、または週1回未満</t>
    <rPh sb="18" eb="19">
      <t>カ</t>
    </rPh>
    <rPh sb="42" eb="43">
      <t>カイ</t>
    </rPh>
    <phoneticPr fontId="3"/>
  </si>
  <si>
    <t>同居の成人なし　且つ親類によるサポートは週に3回以上</t>
    <rPh sb="8" eb="9">
      <t>カ</t>
    </rPh>
    <phoneticPr fontId="3"/>
  </si>
  <si>
    <t>同居の成人はフルタイム勤務の者のみ　且つ親類によるサポートは週に1～2回程度</t>
    <rPh sb="18" eb="19">
      <t>カ</t>
    </rPh>
    <phoneticPr fontId="3"/>
  </si>
  <si>
    <t>同居の成人によるサポートがある場合、状況に応じて減点</t>
    <phoneticPr fontId="3"/>
  </si>
  <si>
    <t>▲0.5～▲2.0</t>
    <phoneticPr fontId="3"/>
  </si>
  <si>
    <t>例：配偶者は育休中である…▲2.0</t>
    <phoneticPr fontId="3"/>
  </si>
  <si>
    <t>　　配偶者は専業主婦/主夫である…▲2.0</t>
    <phoneticPr fontId="3"/>
  </si>
  <si>
    <t>　　配偶者はフルタイム勤務ではない…▲0.5</t>
    <phoneticPr fontId="3"/>
  </si>
  <si>
    <t>別紙基準　表1に付随する。申請書から確認できる状況に応じて加点･減点する。</t>
    <rPh sb="13" eb="15">
      <t>シンセイ</t>
    </rPh>
    <rPh sb="15" eb="16">
      <t>ショ</t>
    </rPh>
    <rPh sb="18" eb="20">
      <t>カクニン</t>
    </rPh>
    <rPh sb="23" eb="25">
      <t>ジョウキョウ</t>
    </rPh>
    <rPh sb="26" eb="27">
      <t>オウ</t>
    </rPh>
    <rPh sb="29" eb="31">
      <t>カテン</t>
    </rPh>
    <rPh sb="32" eb="34">
      <t>ゲンテン</t>
    </rPh>
    <phoneticPr fontId="3"/>
  </si>
  <si>
    <t>最高2点</t>
    <rPh sb="0" eb="2">
      <t>サイコウ</t>
    </rPh>
    <rPh sb="3" eb="4">
      <t>テン</t>
    </rPh>
    <phoneticPr fontId="3"/>
  </si>
  <si>
    <t>申請者に重度の傷病があり、研究に対し大幅に時間を制限する要因となる</t>
    <phoneticPr fontId="3"/>
  </si>
  <si>
    <t>要判断だが該当すれば採点する</t>
    <rPh sb="0" eb="1">
      <t>ヨウ</t>
    </rPh>
    <rPh sb="1" eb="3">
      <t>ハンダン</t>
    </rPh>
    <rPh sb="5" eb="7">
      <t>ガイトウ</t>
    </rPh>
    <rPh sb="10" eb="12">
      <t>サイテン</t>
    </rPh>
    <phoneticPr fontId="3"/>
  </si>
  <si>
    <t>配偶者に重度の傷病があり、育児･介護等の分業が非常に困難である</t>
    <phoneticPr fontId="3"/>
  </si>
  <si>
    <t>子に重度の傷病があり、申請者が継続して通院等に対応する必要がある＊</t>
  </si>
  <si>
    <t>頻度考慮だが該当すれば採点する</t>
    <rPh sb="0" eb="2">
      <t>ヒンド</t>
    </rPh>
    <rPh sb="2" eb="4">
      <t>コウリョ</t>
    </rPh>
    <phoneticPr fontId="3"/>
  </si>
  <si>
    <t>被介護者(被看護者)に重度の傷病があり、申請者が継続して通院等に対応する必要がある＊</t>
  </si>
  <si>
    <t>その他、緊急度･困難度が非常に高い状況が認められる(研究室の状況など)＊</t>
    <phoneticPr fontId="3"/>
  </si>
  <si>
    <t>研究室は申請者自身のみの配置</t>
    <rPh sb="7" eb="9">
      <t>ジシン</t>
    </rPh>
    <phoneticPr fontId="3"/>
  </si>
  <si>
    <t>医歯学系は非該当</t>
    <rPh sb="0" eb="2">
      <t>シガク</t>
    </rPh>
    <rPh sb="2" eb="3">
      <t>ケイ</t>
    </rPh>
    <rPh sb="4" eb="7">
      <t>ヒガイトウ</t>
    </rPh>
    <phoneticPr fontId="3"/>
  </si>
  <si>
    <t>スタートアップで、研究室立ち上げを要する(新規採用 1 年目)</t>
    <phoneticPr fontId="3"/>
  </si>
  <si>
    <t>育児において、ほぼ毎日送迎を申請者が行う必要がある</t>
    <phoneticPr fontId="3"/>
  </si>
  <si>
    <t>申請者が介護(看護)に対し、大幅に時間を割く必要がある＊</t>
    <rPh sb="11" eb="12">
      <t>タイ</t>
    </rPh>
    <phoneticPr fontId="3"/>
  </si>
  <si>
    <t>育児と介護の重複</t>
    <phoneticPr fontId="3"/>
  </si>
  <si>
    <t>出産･育児･介護に起因する教育研究困難度、支援が必要となる緊急度が高いことが申請書の記載から確認できる＊</t>
    <phoneticPr fontId="3"/>
  </si>
  <si>
    <r>
      <rPr>
        <sz val="10"/>
        <color theme="1"/>
        <rFont val="Segoe UI Symbol"/>
        <family val="3"/>
      </rPr>
      <t>➤</t>
    </r>
    <r>
      <rPr>
        <sz val="10"/>
        <color theme="1"/>
        <rFont val="游ゴシック"/>
        <family val="3"/>
        <charset val="128"/>
        <scheme val="minor"/>
      </rPr>
      <t>加算　表1とは別に計算する</t>
    </r>
    <rPh sb="1" eb="3">
      <t>カサン</t>
    </rPh>
    <phoneticPr fontId="3"/>
  </si>
  <si>
    <t>上限なし</t>
    <rPh sb="0" eb="2">
      <t>ジョウゲン</t>
    </rPh>
    <phoneticPr fontId="3"/>
  </si>
  <si>
    <t>子に障がい(身体、発達障がいを含む)がある</t>
    <phoneticPr fontId="3"/>
  </si>
  <si>
    <t>申請者は妊娠中で、育児･介護を並行している</t>
    <rPh sb="0" eb="3">
      <t>シンセイシャ</t>
    </rPh>
    <phoneticPr fontId="3"/>
  </si>
  <si>
    <t>申請者は外国人で日本語によるコミュニケーションが難しい</t>
    <phoneticPr fontId="3"/>
  </si>
  <si>
    <t>(生物など)継続的なメンテナンス作業が必要</t>
    <phoneticPr fontId="3"/>
  </si>
  <si>
    <t>休業でない場合に、37か38に加算</t>
    <phoneticPr fontId="3"/>
  </si>
  <si>
    <t>保育対象0～2歳児が2名以上(子どもの年齢は当該年度の4月1日時点とする)</t>
    <phoneticPr fontId="3"/>
  </si>
  <si>
    <t>その他、介護(看護)において、特に困難であると認められる場合＊</t>
    <phoneticPr fontId="3"/>
  </si>
  <si>
    <t>審査の観点とポイント(表2)　休業中の方については、この表だけで計算する。</t>
    <rPh sb="0" eb="2">
      <t>シンサ</t>
    </rPh>
    <rPh sb="3" eb="5">
      <t>カンテン</t>
    </rPh>
    <rPh sb="11" eb="12">
      <t>ヒョウ</t>
    </rPh>
    <rPh sb="15" eb="17">
      <t>キュウギョウ</t>
    </rPh>
    <rPh sb="17" eb="18">
      <t>ナカ</t>
    </rPh>
    <rPh sb="19" eb="20">
      <t>カタ</t>
    </rPh>
    <rPh sb="28" eb="29">
      <t>ヒョウ</t>
    </rPh>
    <rPh sb="32" eb="34">
      <t>ケイサン</t>
    </rPh>
    <phoneticPr fontId="3"/>
  </si>
  <si>
    <t>採択期間が休業中にあたる(但し、理工学系では期間中に休業でなくなる方は表1で採点する)</t>
    <rPh sb="0" eb="2">
      <t>サイタク</t>
    </rPh>
    <rPh sb="2" eb="4">
      <t>キカン</t>
    </rPh>
    <rPh sb="13" eb="14">
      <t>タダ</t>
    </rPh>
    <rPh sb="16" eb="20">
      <t>リコウガクケイ</t>
    </rPh>
    <rPh sb="22" eb="24">
      <t>キカン</t>
    </rPh>
    <rPh sb="24" eb="25">
      <t>ナカ</t>
    </rPh>
    <rPh sb="26" eb="28">
      <t>キュウギョウ</t>
    </rPh>
    <rPh sb="33" eb="34">
      <t>カタ</t>
    </rPh>
    <rPh sb="35" eb="36">
      <t>ヒョウ</t>
    </rPh>
    <rPh sb="38" eb="40">
      <t>サイテン</t>
    </rPh>
    <phoneticPr fontId="3"/>
  </si>
  <si>
    <t>動植物の生育継続、定期的な自然現象の観測の必要性が非常に高い＊</t>
    <rPh sb="21" eb="24">
      <t>ヒツヨウセイ</t>
    </rPh>
    <rPh sb="25" eb="27">
      <t>ヒジョウ</t>
    </rPh>
    <rPh sb="28" eb="29">
      <t>タカ</t>
    </rPh>
    <phoneticPr fontId="3"/>
  </si>
  <si>
    <t>廃液処理、装置の保守･点検の必要性が高い＊</t>
    <rPh sb="18" eb="19">
      <t>タカ</t>
    </rPh>
    <phoneticPr fontId="3"/>
  </si>
  <si>
    <t>ルーチンワークを行う者の指名困難度が非常に高い＊</t>
    <rPh sb="16" eb="17">
      <t>ド</t>
    </rPh>
    <rPh sb="18" eb="20">
      <t>ヒジョウ</t>
    </rPh>
    <rPh sb="21" eb="22">
      <t>タカ</t>
    </rPh>
    <phoneticPr fontId="3"/>
  </si>
  <si>
    <t>ルーチンワークを行う者の指名困難度が高い＊</t>
    <rPh sb="18" eb="19">
      <t>タカ</t>
    </rPh>
    <phoneticPr fontId="3"/>
  </si>
  <si>
    <t>計</t>
    <rPh sb="0" eb="1">
      <t>ケイ</t>
    </rPh>
    <phoneticPr fontId="3"/>
  </si>
  <si>
    <r>
      <t>障がい、または治癒困難な傷病があるお子さんがいる(日常的なケアが必要)</t>
    </r>
    <r>
      <rPr>
        <sz val="10"/>
        <color rgb="FFFF0000"/>
        <rFont val="游ゴシック"/>
        <family val="3"/>
        <charset val="128"/>
        <scheme val="minor"/>
      </rPr>
      <t>*</t>
    </r>
    <rPh sb="18" eb="19">
      <t>コ</t>
    </rPh>
    <phoneticPr fontId="3"/>
  </si>
  <si>
    <r>
      <t>療育、支援級等による公的なサポートを受けているお子さんがいる(日常の一部においてケアが必要)</t>
    </r>
    <r>
      <rPr>
        <sz val="10"/>
        <color rgb="FFFF0000"/>
        <rFont val="游ゴシック"/>
        <family val="3"/>
        <charset val="128"/>
        <scheme val="minor"/>
      </rPr>
      <t>*</t>
    </r>
    <rPh sb="24" eb="25">
      <t>コ</t>
    </rPh>
    <phoneticPr fontId="3"/>
  </si>
  <si>
    <r>
      <t>その他、業務に支障が生じる理由がある</t>
    </r>
    <r>
      <rPr>
        <sz val="10"/>
        <color rgb="FFFF0000"/>
        <rFont val="游ゴシック"/>
        <family val="3"/>
        <charset val="128"/>
        <scheme val="minor"/>
      </rPr>
      <t>*</t>
    </r>
    <rPh sb="2" eb="3">
      <t>タ</t>
    </rPh>
    <rPh sb="4" eb="6">
      <t>ギョウム</t>
    </rPh>
    <rPh sb="7" eb="9">
      <t>シショウ</t>
    </rPh>
    <rPh sb="10" eb="11">
      <t>ショウ</t>
    </rPh>
    <rPh sb="13" eb="15">
      <t>リユウ</t>
    </rPh>
    <phoneticPr fontId="3"/>
  </si>
  <si>
    <r>
      <rPr>
        <sz val="10"/>
        <color rgb="FFFF0000"/>
        <rFont val="游ゴシック"/>
        <family val="3"/>
        <charset val="128"/>
        <scheme val="minor"/>
      </rPr>
      <t>※</t>
    </r>
    <r>
      <rPr>
        <sz val="10"/>
        <rFont val="游ゴシック"/>
        <family val="3"/>
        <charset val="128"/>
        <scheme val="minor"/>
      </rPr>
      <t>誕生年月日により左欄に人数を入力してください</t>
    </r>
    <rPh sb="9" eb="10">
      <t>ヒダリ</t>
    </rPh>
    <rPh sb="12" eb="14">
      <t>ニンズウ</t>
    </rPh>
    <rPh sb="15" eb="17">
      <t>ニュウリョク</t>
    </rPh>
    <phoneticPr fontId="3"/>
  </si>
  <si>
    <r>
      <t>母性健康管理指導事項連絡カード(母健連絡カード)で指導項目がある</t>
    </r>
    <r>
      <rPr>
        <sz val="10"/>
        <color rgb="FFFF0000"/>
        <rFont val="游ゴシック"/>
        <family val="3"/>
        <charset val="128"/>
        <scheme val="minor"/>
      </rPr>
      <t>*</t>
    </r>
    <phoneticPr fontId="3"/>
  </si>
  <si>
    <r>
      <t>その他、業務に支障が生じる理由がある</t>
    </r>
    <r>
      <rPr>
        <sz val="10"/>
        <color rgb="FFFF0000"/>
        <rFont val="游ゴシック"/>
        <family val="3"/>
        <charset val="128"/>
        <scheme val="minor"/>
      </rPr>
      <t>*</t>
    </r>
    <phoneticPr fontId="3"/>
  </si>
  <si>
    <r>
      <t>※黄色のセルは全て入力（または選択）してください
※所属分野長入力欄は、分野長のご意向を確認の上、入力してください
※PDFに変換しないでください
◆提　出　先：info.ang@tmd.ac.jp（</t>
    </r>
    <r>
      <rPr>
        <b/>
        <sz val="10"/>
        <color rgb="FFFF0000"/>
        <rFont val="游ゴシック"/>
        <family val="3"/>
        <charset val="128"/>
        <scheme val="minor"/>
      </rPr>
      <t>必ずCCに所属長を入れてください</t>
    </r>
    <r>
      <rPr>
        <b/>
        <sz val="10"/>
        <rFont val="游ゴシック"/>
        <family val="3"/>
        <charset val="128"/>
        <scheme val="minor"/>
      </rPr>
      <t>）
◆メール件名：（下半期）研究支援員配備申請_氏名
◆締　　　切：2026年7月17日(金)正午厳守</t>
    </r>
    <rPh sb="1" eb="2">
      <t>キ</t>
    </rPh>
    <rPh sb="26" eb="27">
      <t>イロ</t>
    </rPh>
    <rPh sb="31" eb="33">
      <t>ニュウリョク</t>
    </rPh>
    <rPh sb="36" eb="39">
      <t>ブンヤチョウ</t>
    </rPh>
    <rPh sb="41" eb="43">
      <t>イコウ</t>
    </rPh>
    <rPh sb="44" eb="46">
      <t>カクニン</t>
    </rPh>
    <rPh sb="47" eb="48">
      <t>ウエ</t>
    </rPh>
    <rPh sb="109" eb="110">
      <t>イ</t>
    </rPh>
    <rPh sb="126" eb="129">
      <t>シモハンキ</t>
    </rPh>
    <rPh sb="152" eb="153">
      <t>キン</t>
    </rPh>
    <rPh sb="159" eb="160">
      <t>ジ</t>
    </rPh>
    <rPh sb="161" eb="162">
      <t>キン</t>
    </rPh>
    <phoneticPr fontId="3"/>
  </si>
  <si>
    <r>
      <rPr>
        <sz val="10"/>
        <color rgb="FFFF0000"/>
        <rFont val="游ゴシック"/>
        <family val="3"/>
        <charset val="128"/>
        <scheme val="minor"/>
      </rPr>
      <t>※</t>
    </r>
    <r>
      <rPr>
        <sz val="10"/>
        <rFont val="游ゴシック"/>
        <family val="3"/>
        <charset val="128"/>
        <scheme val="minor"/>
      </rPr>
      <t>動物実験に関する業務を依頼する場合は、本学所定の研修(https://www.tmd-cea.jp/)の受講が必要です</t>
    </r>
    <phoneticPr fontId="3"/>
  </si>
  <si>
    <r>
      <t>その他、研究環境に関する困難がある</t>
    </r>
    <r>
      <rPr>
        <sz val="10"/>
        <color rgb="FFFF0000"/>
        <rFont val="游ゴシック"/>
        <family val="3"/>
        <charset val="128"/>
        <scheme val="minor"/>
      </rPr>
      <t>*</t>
    </r>
    <rPh sb="2" eb="3">
      <t>タ</t>
    </rPh>
    <rPh sb="4" eb="6">
      <t>ケンキュウ</t>
    </rPh>
    <rPh sb="6" eb="8">
      <t>カンキョウ</t>
    </rPh>
    <rPh sb="9" eb="10">
      <t>カン</t>
    </rPh>
    <rPh sb="12" eb="14">
      <t>コンナン</t>
    </rPh>
    <phoneticPr fontId="3"/>
  </si>
  <si>
    <r>
      <t>上記チェック項目のうち、｢</t>
    </r>
    <r>
      <rPr>
        <b/>
        <sz val="10"/>
        <color rgb="FFFF0000"/>
        <rFont val="游ゴシック"/>
        <family val="3"/>
        <charset val="128"/>
        <scheme val="minor"/>
      </rPr>
      <t>*</t>
    </r>
    <r>
      <rPr>
        <b/>
        <sz val="10"/>
        <rFont val="游ゴシック"/>
        <family val="3"/>
        <charset val="128"/>
        <scheme val="minor"/>
      </rPr>
      <t>｣に関する説明(上限50文字)</t>
    </r>
    <rPh sb="0" eb="2">
      <t>ジョウキ</t>
    </rPh>
    <rPh sb="6" eb="8">
      <t>コウモク</t>
    </rPh>
    <rPh sb="16" eb="17">
      <t>カン</t>
    </rPh>
    <rPh sb="19" eb="21">
      <t>セツメイ</t>
    </rPh>
    <rPh sb="22" eb="24">
      <t>ジョウゲン</t>
    </rPh>
    <rPh sb="26" eb="28">
      <t>モジ</t>
    </rPh>
    <phoneticPr fontId="3"/>
  </si>
  <si>
    <r>
      <t>上記チェック項目のうち、｢</t>
    </r>
    <r>
      <rPr>
        <b/>
        <sz val="10"/>
        <color rgb="FFFF0000"/>
        <rFont val="游ゴシック"/>
        <family val="3"/>
        <charset val="128"/>
        <scheme val="minor"/>
      </rPr>
      <t>*</t>
    </r>
    <r>
      <rPr>
        <b/>
        <sz val="10"/>
        <rFont val="游ゴシック"/>
        <family val="3"/>
        <charset val="128"/>
        <scheme val="minor"/>
      </rPr>
      <t>｣に関する説明(上限100文字)</t>
    </r>
    <rPh sb="0" eb="2">
      <t>ジョウキ</t>
    </rPh>
    <rPh sb="6" eb="8">
      <t>コウモク</t>
    </rPh>
    <rPh sb="16" eb="17">
      <t>カン</t>
    </rPh>
    <rPh sb="19" eb="21">
      <t>セツメイ</t>
    </rPh>
    <rPh sb="22" eb="24">
      <t>ジョウゲン</t>
    </rPh>
    <rPh sb="27" eb="29">
      <t>モジ</t>
    </rPh>
    <phoneticPr fontId="3"/>
  </si>
  <si>
    <r>
      <rPr>
        <sz val="10"/>
        <color rgb="FFFF0000"/>
        <rFont val="游ゴシック"/>
        <family val="3"/>
        <charset val="128"/>
        <scheme val="minor"/>
      </rPr>
      <t>※</t>
    </r>
    <r>
      <rPr>
        <sz val="10"/>
        <rFont val="游ゴシック"/>
        <family val="3"/>
        <charset val="128"/>
        <scheme val="minor"/>
      </rPr>
      <t>介護保険被保険者証をご提出いただく場合があります</t>
    </r>
    <phoneticPr fontId="3"/>
  </si>
  <si>
    <r>
      <rPr>
        <sz val="10"/>
        <color rgb="FFFF0000"/>
        <rFont val="游ゴシック"/>
        <family val="3"/>
        <charset val="128"/>
        <scheme val="minor"/>
      </rPr>
      <t>※</t>
    </r>
    <r>
      <rPr>
        <sz val="10"/>
        <rFont val="游ゴシック"/>
        <family val="3"/>
        <charset val="128"/>
        <scheme val="minor"/>
      </rPr>
      <t>診断書の写しをご提出いただく場合があります</t>
    </r>
    <phoneticPr fontId="3"/>
  </si>
  <si>
    <r>
      <t>状況：当てはまるものを</t>
    </r>
    <r>
      <rPr>
        <b/>
        <u/>
        <sz val="10"/>
        <rFont val="游ゴシック"/>
        <family val="3"/>
        <charset val="128"/>
        <scheme val="minor"/>
      </rPr>
      <t>1つだけ</t>
    </r>
    <r>
      <rPr>
        <b/>
        <sz val="10"/>
        <rFont val="游ゴシック"/>
        <family val="3"/>
        <charset val="128"/>
        <scheme val="minor"/>
      </rPr>
      <t>チェックしてください</t>
    </r>
    <rPh sb="0" eb="2">
      <t>ジョウキョウ</t>
    </rPh>
    <phoneticPr fontId="3"/>
  </si>
  <si>
    <r>
      <t>ライフイベントの対応状況：当てはまるものを</t>
    </r>
    <r>
      <rPr>
        <b/>
        <u/>
        <sz val="10"/>
        <rFont val="游ゴシック"/>
        <family val="3"/>
        <charset val="128"/>
        <scheme val="minor"/>
      </rPr>
      <t>1つだけ</t>
    </r>
    <r>
      <rPr>
        <b/>
        <sz val="10"/>
        <rFont val="游ゴシック"/>
        <family val="3"/>
        <charset val="128"/>
        <scheme val="minor"/>
      </rPr>
      <t>チェックしてください</t>
    </r>
    <rPh sb="13" eb="14">
      <t>ア</t>
    </rPh>
    <phoneticPr fontId="3"/>
  </si>
  <si>
    <t>状況：当てはまるものすべてをチェックしてください</t>
    <rPh sb="3" eb="4">
      <t>ア</t>
    </rPh>
    <phoneticPr fontId="3"/>
  </si>
  <si>
    <t>配点</t>
    <rPh sb="0" eb="2">
      <t>ハイテン</t>
    </rPh>
    <phoneticPr fontId="3"/>
  </si>
  <si>
    <r>
      <t>点数(最高点)</t>
    </r>
    <r>
      <rPr>
        <sz val="10"/>
        <color rgb="FFFF0000"/>
        <rFont val="游ゴシック"/>
        <family val="3"/>
        <charset val="128"/>
        <scheme val="minor"/>
      </rPr>
      <t>※</t>
    </r>
    <rPh sb="0" eb="2">
      <t>テンスウ</t>
    </rPh>
    <phoneticPr fontId="3"/>
  </si>
  <si>
    <r>
      <t xml:space="preserve">上記チェック項目の説明(上限100文字)
</t>
    </r>
    <r>
      <rPr>
        <sz val="10"/>
        <color rgb="FFFF0000"/>
        <rFont val="游ゴシック"/>
        <family val="3"/>
        <charset val="128"/>
        <scheme val="minor"/>
      </rPr>
      <t>　　　　　　　　　　　　　　　※</t>
    </r>
    <r>
      <rPr>
        <sz val="10"/>
        <rFont val="游ゴシック"/>
        <family val="3"/>
        <charset val="128"/>
        <scheme val="minor"/>
      </rPr>
      <t>記載内容により｢サポート体制｣の点数を確認(審査により修正の可能性があります)</t>
    </r>
    <rPh sb="0" eb="2">
      <t>ジョウキ</t>
    </rPh>
    <rPh sb="6" eb="8">
      <t>コウモク</t>
    </rPh>
    <rPh sb="9" eb="11">
      <t>セツメイ</t>
    </rPh>
    <rPh sb="12" eb="14">
      <t>ジョウゲン</t>
    </rPh>
    <rPh sb="17" eb="19">
      <t>モジ</t>
    </rPh>
    <phoneticPr fontId="3"/>
  </si>
  <si>
    <r>
      <t>配備を希望する期間と時間</t>
    </r>
    <r>
      <rPr>
        <sz val="10"/>
        <rFont val="游ゴシック"/>
        <family val="3"/>
        <charset val="128"/>
        <scheme val="minor"/>
      </rPr>
      <t>(上限50万円内で要調整)</t>
    </r>
    <rPh sb="0" eb="2">
      <t>ハイビ</t>
    </rPh>
    <rPh sb="3" eb="5">
      <t>キボウ</t>
    </rPh>
    <rPh sb="7" eb="9">
      <t>キカン</t>
    </rPh>
    <rPh sb="10" eb="12">
      <t>ジカン</t>
    </rPh>
    <phoneticPr fontId="3"/>
  </si>
  <si>
    <r>
      <t>基礎点(最高点)下表</t>
    </r>
    <r>
      <rPr>
        <sz val="10"/>
        <rFont val="Segoe UI Symbol"/>
        <family val="3"/>
        <charset val="1"/>
      </rPr>
      <t>↓</t>
    </r>
    <rPh sb="0" eb="2">
      <t>キソ</t>
    </rPh>
    <rPh sb="2" eb="3">
      <t>テン</t>
    </rPh>
    <rPh sb="4" eb="7">
      <t>サイコウテン</t>
    </rPh>
    <rPh sb="8" eb="9">
      <t>シタ</t>
    </rPh>
    <rPh sb="9" eb="10">
      <t>ヒョウ</t>
    </rPh>
    <phoneticPr fontId="3"/>
  </si>
  <si>
    <r>
      <t xml:space="preserve">人 </t>
    </r>
    <r>
      <rPr>
        <sz val="9"/>
        <rFont val="游ゴシック"/>
        <family val="3"/>
        <charset val="128"/>
        <scheme val="minor"/>
      </rPr>
      <t>↑未就学児</t>
    </r>
    <rPh sb="0" eb="1">
      <t>ニン</t>
    </rPh>
    <phoneticPr fontId="3"/>
  </si>
  <si>
    <r>
      <t xml:space="preserve">人 </t>
    </r>
    <r>
      <rPr>
        <sz val="9"/>
        <rFont val="游ゴシック"/>
        <family val="3"/>
        <charset val="128"/>
        <scheme val="minor"/>
      </rPr>
      <t>↓就学児</t>
    </r>
    <rPh sb="0" eb="1">
      <t>ニン</t>
    </rPh>
    <phoneticPr fontId="3"/>
  </si>
  <si>
    <t>2026年度下半期（10～3月）研究支援員配備申請書</t>
    <rPh sb="4" eb="6">
      <t>ネンド</t>
    </rPh>
    <rPh sb="6" eb="7">
      <t>シタ</t>
    </rPh>
    <rPh sb="7" eb="9">
      <t>ハンキ</t>
    </rPh>
    <rPh sb="14" eb="15">
      <t>ガツ</t>
    </rPh>
    <rPh sb="16" eb="18">
      <t>ケンキュウ</t>
    </rPh>
    <rPh sb="18" eb="20">
      <t>シエン</t>
    </rPh>
    <rPh sb="20" eb="21">
      <t>イン</t>
    </rPh>
    <rPh sb="21" eb="23">
      <t>ハイビ</t>
    </rPh>
    <rPh sb="23" eb="26">
      <t>シンセイショ</t>
    </rPh>
    <phoneticPr fontId="3"/>
  </si>
  <si>
    <t xml:space="preserve">　⇒複数のライフイベントがある場合：最高値（最高値が複数ある場合は1つのみ）の合計点に、
</t>
    <phoneticPr fontId="3"/>
  </si>
  <si>
    <t>※総合点=ライフイベントの合計点（基礎点＋追加点）＋サポート体制の点数</t>
    <rPh sb="1" eb="3">
      <t>ソウゴウ</t>
    </rPh>
    <rPh sb="3" eb="4">
      <t>テン</t>
    </rPh>
    <rPh sb="13" eb="16">
      <t>ゴウケイテン</t>
    </rPh>
    <rPh sb="17" eb="20">
      <t>キソテン</t>
    </rPh>
    <rPh sb="21" eb="24">
      <t>ツイカテン</t>
    </rPh>
    <rPh sb="30" eb="32">
      <t>タイセイ</t>
    </rPh>
    <rPh sb="33" eb="35">
      <t>テンスウ</t>
    </rPh>
    <phoneticPr fontId="3"/>
  </si>
  <si>
    <t>同居･別居を問わず成人の肉親･親類のサポート頻度</t>
    <phoneticPr fontId="3"/>
  </si>
  <si>
    <t>選択してください</t>
  </si>
  <si>
    <t>ライフイベント⑵</t>
    <phoneticPr fontId="3"/>
  </si>
  <si>
    <t>　　その他のライフイベントの合計点の半数を加算してライフイベントの合計点とする。</t>
    <rPh sb="18" eb="20">
      <t>ハンスウ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</si>
</sst>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0_ "/>
    <numFmt numFmtId="179" formatCode="0.00_);[Red]\(0.00\)"/>
    <numFmt numFmtId="180" formatCode="0.000_);[Red]\(0.000\)"/>
    <numFmt numFmtId="181" formatCode="0.00_ "/>
  </numFmts>
  <fonts count="30" x14ac:knownFonts="1">
    <font>
      <sz val="11"/>
      <color theme="1"/>
      <name val="游ゴシック"/>
      <family val="2"/>
      <charset val="128"/>
      <scheme val="minor"/>
    </font>
    <font>
      <sz val="11"/>
      <color theme="1"/>
      <name val="游ゴシック"/>
      <family val="2"/>
      <charset val="128"/>
      <scheme val="minor"/>
    </font>
    <font>
      <sz val="10"/>
      <name val="游ゴシック"/>
      <family val="3"/>
      <charset val="128"/>
      <scheme val="minor"/>
    </font>
    <font>
      <sz val="6"/>
      <name val="游ゴシック"/>
      <family val="2"/>
      <charset val="128"/>
      <scheme val="minor"/>
    </font>
    <font>
      <b/>
      <sz val="14"/>
      <color theme="0"/>
      <name val="游ゴシック"/>
      <family val="3"/>
      <charset val="128"/>
      <scheme val="minor"/>
    </font>
    <font>
      <b/>
      <sz val="10"/>
      <name val="游ゴシック"/>
      <family val="3"/>
      <charset val="128"/>
      <scheme val="minor"/>
    </font>
    <font>
      <u/>
      <sz val="11"/>
      <color theme="10"/>
      <name val="游ゴシック"/>
      <family val="2"/>
      <charset val="128"/>
      <scheme val="minor"/>
    </font>
    <font>
      <sz val="10"/>
      <name val="游ゴシック"/>
      <family val="3"/>
      <charset val="128"/>
    </font>
    <font>
      <b/>
      <sz val="11"/>
      <color theme="0"/>
      <name val="游ゴシック"/>
      <family val="3"/>
      <charset val="128"/>
      <scheme val="minor"/>
    </font>
    <font>
      <sz val="10"/>
      <color theme="1"/>
      <name val="游ゴシック"/>
      <family val="2"/>
      <charset val="128"/>
      <scheme val="minor"/>
    </font>
    <font>
      <sz val="9"/>
      <name val="游ゴシック"/>
      <family val="3"/>
      <charset val="128"/>
    </font>
    <font>
      <sz val="10"/>
      <color theme="1"/>
      <name val="游ゴシック"/>
      <family val="3"/>
      <charset val="128"/>
      <scheme val="minor"/>
    </font>
    <font>
      <b/>
      <sz val="11"/>
      <name val="游ゴシック"/>
      <family val="3"/>
      <charset val="128"/>
      <scheme val="minor"/>
    </font>
    <font>
      <sz val="10"/>
      <color theme="1"/>
      <name val="Segoe UI Symbol"/>
      <family val="3"/>
    </font>
    <font>
      <sz val="10"/>
      <color rgb="FF00B0F0"/>
      <name val="游ゴシック"/>
      <family val="3"/>
      <charset val="128"/>
      <scheme val="minor"/>
    </font>
    <font>
      <sz val="10"/>
      <name val="Segoe UI Symbol"/>
      <family val="3"/>
    </font>
    <font>
      <sz val="9"/>
      <name val="游ゴシック"/>
      <family val="3"/>
      <charset val="128"/>
      <scheme val="minor"/>
    </font>
    <font>
      <sz val="10"/>
      <color theme="7" tint="0.79998168889431442"/>
      <name val="游ゴシック"/>
      <family val="3"/>
      <charset val="128"/>
      <scheme val="minor"/>
    </font>
    <font>
      <u/>
      <sz val="10"/>
      <color theme="10"/>
      <name val="游ゴシック"/>
      <family val="3"/>
      <charset val="128"/>
      <scheme val="minor"/>
    </font>
    <font>
      <sz val="10"/>
      <name val="游ゴシック"/>
      <family val="2"/>
      <charset val="128"/>
      <scheme val="minor"/>
    </font>
    <font>
      <sz val="11"/>
      <color theme="1"/>
      <name val="游ゴシック"/>
      <family val="3"/>
      <charset val="128"/>
      <scheme val="minor"/>
    </font>
    <font>
      <sz val="11"/>
      <name val="HG正楷書体-PRO"/>
      <family val="4"/>
      <charset val="128"/>
    </font>
    <font>
      <sz val="11"/>
      <name val="UD デジタル 教科書体 NK-R"/>
      <family val="1"/>
      <charset val="128"/>
    </font>
    <font>
      <sz val="10"/>
      <color theme="0"/>
      <name val="游ゴシック"/>
      <family val="3"/>
      <charset val="128"/>
    </font>
    <font>
      <b/>
      <sz val="11"/>
      <color theme="0"/>
      <name val="游ゴシック"/>
      <family val="3"/>
      <charset val="128"/>
    </font>
    <font>
      <b/>
      <sz val="10"/>
      <color rgb="FFFF0000"/>
      <name val="游ゴシック"/>
      <family val="3"/>
      <charset val="128"/>
      <scheme val="minor"/>
    </font>
    <font>
      <sz val="10"/>
      <color rgb="FFFF0000"/>
      <name val="游ゴシック"/>
      <family val="3"/>
      <charset val="128"/>
      <scheme val="minor"/>
    </font>
    <font>
      <b/>
      <u/>
      <sz val="10"/>
      <name val="游ゴシック"/>
      <family val="3"/>
      <charset val="128"/>
      <scheme val="minor"/>
    </font>
    <font>
      <sz val="10"/>
      <name val="Segoe UI Symbol"/>
      <family val="3"/>
      <charset val="1"/>
    </font>
    <font>
      <sz val="10"/>
      <color theme="0"/>
      <name val="游ゴシック"/>
      <family val="3"/>
      <charset val="128"/>
      <scheme val="minor"/>
    </font>
  </fonts>
  <fills count="22">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2" tint="0.39997558519241921"/>
        <bgColor indexed="64"/>
      </patternFill>
    </fill>
    <fill>
      <patternFill patternType="solid">
        <fgColor theme="2"/>
        <bgColor indexed="64"/>
      </patternFill>
    </fill>
    <fill>
      <patternFill patternType="solid">
        <fgColor theme="3"/>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9" tint="0.59996337778862885"/>
      </bottom>
      <diagonal/>
    </border>
    <border>
      <left/>
      <right/>
      <top style="thin">
        <color theme="2"/>
      </top>
      <bottom/>
      <diagonal/>
    </border>
    <border>
      <left/>
      <right/>
      <top style="thin">
        <color theme="4" tint="0.39994506668294322"/>
      </top>
      <bottom/>
      <diagonal/>
    </border>
    <border>
      <left/>
      <right/>
      <top style="thin">
        <color theme="9" tint="0.59996337778862885"/>
      </top>
      <bottom/>
      <diagonal/>
    </border>
    <border>
      <left/>
      <right/>
      <top style="thin">
        <color theme="0"/>
      </top>
      <bottom style="thin">
        <color theme="0"/>
      </bottom>
      <diagonal/>
    </border>
    <border>
      <left/>
      <right/>
      <top/>
      <bottom style="thin">
        <color theme="6"/>
      </bottom>
      <diagonal/>
    </border>
  </borders>
  <cellStyleXfs count="4">
    <xf numFmtId="0" fontId="0" fillId="0" borderId="0">
      <alignment vertical="center"/>
    </xf>
    <xf numFmtId="0" fontId="6"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139">
    <xf numFmtId="0" fontId="0" fillId="0" borderId="0" xfId="0">
      <alignment vertical="center"/>
    </xf>
    <xf numFmtId="0" fontId="9" fillId="0" borderId="0" xfId="0" applyFont="1" applyAlignment="1">
      <alignment vertical="top"/>
    </xf>
    <xf numFmtId="0" fontId="9" fillId="3" borderId="0" xfId="0" applyFont="1" applyFill="1" applyAlignment="1">
      <alignment vertical="top"/>
    </xf>
    <xf numFmtId="0" fontId="11" fillId="0" borderId="0" xfId="3" applyFont="1">
      <alignment vertical="center"/>
    </xf>
    <xf numFmtId="177" fontId="11" fillId="0" borderId="0" xfId="3" applyNumberFormat="1" applyFont="1">
      <alignment vertical="center"/>
    </xf>
    <xf numFmtId="0" fontId="11" fillId="4" borderId="0" xfId="3" applyFont="1" applyFill="1">
      <alignment vertical="center"/>
    </xf>
    <xf numFmtId="177" fontId="11" fillId="4" borderId="0" xfId="3" applyNumberFormat="1" applyFont="1" applyFill="1">
      <alignment vertical="center"/>
    </xf>
    <xf numFmtId="177" fontId="11" fillId="0" borderId="0" xfId="3" quotePrefix="1" applyNumberFormat="1" applyFont="1" applyAlignment="1">
      <alignment horizontal="right" vertical="center"/>
    </xf>
    <xf numFmtId="0" fontId="9" fillId="0" borderId="0" xfId="3" applyFont="1">
      <alignment vertical="center"/>
    </xf>
    <xf numFmtId="0" fontId="2" fillId="0" borderId="0" xfId="3" applyFont="1">
      <alignment vertical="center"/>
    </xf>
    <xf numFmtId="0" fontId="14" fillId="0" borderId="0" xfId="3" applyFont="1">
      <alignment vertical="center"/>
    </xf>
    <xf numFmtId="177" fontId="2" fillId="0" borderId="0" xfId="3" applyNumberFormat="1" applyFont="1">
      <alignment vertical="center"/>
    </xf>
    <xf numFmtId="0" fontId="2" fillId="0" borderId="0" xfId="3" applyFont="1" applyAlignment="1">
      <alignment vertical="center" wrapText="1"/>
    </xf>
    <xf numFmtId="177" fontId="2" fillId="0" borderId="0" xfId="3" quotePrefix="1" applyNumberFormat="1" applyFont="1" applyAlignment="1">
      <alignment horizontal="right" vertical="center"/>
    </xf>
    <xf numFmtId="0" fontId="2" fillId="4" borderId="0" xfId="3" applyFont="1" applyFill="1">
      <alignment vertical="center"/>
    </xf>
    <xf numFmtId="177" fontId="2" fillId="4" borderId="0" xfId="3" applyNumberFormat="1" applyFont="1" applyFill="1" applyAlignment="1">
      <alignment horizontal="center" vertical="center"/>
    </xf>
    <xf numFmtId="177" fontId="2" fillId="4" borderId="0" xfId="3" applyNumberFormat="1" applyFont="1" applyFill="1">
      <alignment vertical="center"/>
    </xf>
    <xf numFmtId="0" fontId="7" fillId="0" borderId="0" xfId="3" applyFont="1">
      <alignment vertical="center"/>
    </xf>
    <xf numFmtId="177" fontId="2" fillId="5" borderId="0" xfId="3" applyNumberFormat="1" applyFont="1" applyFill="1">
      <alignment vertical="center"/>
    </xf>
    <xf numFmtId="177" fontId="2" fillId="0" borderId="0" xfId="3" applyNumberFormat="1" applyFont="1" applyAlignment="1">
      <alignment horizontal="center" vertical="center"/>
    </xf>
    <xf numFmtId="0" fontId="7" fillId="0" borderId="0" xfId="0" applyFont="1">
      <alignment vertical="center"/>
    </xf>
    <xf numFmtId="49" fontId="2" fillId="0" borderId="0" xfId="3" applyNumberFormat="1" applyFont="1" applyAlignment="1">
      <alignment horizontal="right" vertical="center"/>
    </xf>
    <xf numFmtId="177" fontId="11" fillId="0" borderId="0" xfId="3" applyNumberFormat="1" applyFont="1" applyAlignment="1">
      <alignment horizontal="right" vertical="center"/>
    </xf>
    <xf numFmtId="177" fontId="2" fillId="0" borderId="0" xfId="3" applyNumberFormat="1" applyFont="1" applyAlignment="1">
      <alignment horizontal="right" vertical="center"/>
    </xf>
    <xf numFmtId="0" fontId="16" fillId="0" borderId="0" xfId="3" applyFont="1">
      <alignment vertical="center"/>
    </xf>
    <xf numFmtId="0" fontId="16" fillId="4" borderId="0" xfId="3" applyFont="1" applyFill="1">
      <alignment vertical="center"/>
    </xf>
    <xf numFmtId="0" fontId="16" fillId="5" borderId="0" xfId="3" applyFont="1" applyFill="1">
      <alignment vertical="center"/>
    </xf>
    <xf numFmtId="0" fontId="2" fillId="5" borderId="0" xfId="3" applyFont="1" applyFill="1">
      <alignment vertical="center"/>
    </xf>
    <xf numFmtId="177" fontId="2" fillId="5" borderId="0" xfId="3" applyNumberFormat="1" applyFont="1" applyFill="1" applyAlignment="1">
      <alignment horizontal="center" vertical="center"/>
    </xf>
    <xf numFmtId="0" fontId="2" fillId="5" borderId="0" xfId="3" applyFont="1" applyFill="1" applyAlignment="1">
      <alignment vertical="center" wrapText="1"/>
    </xf>
    <xf numFmtId="0" fontId="10" fillId="0" borderId="0" xfId="3" applyFont="1">
      <alignment vertical="center"/>
    </xf>
    <xf numFmtId="177" fontId="2" fillId="2" borderId="0" xfId="3" quotePrefix="1" applyNumberFormat="1" applyFont="1" applyFill="1">
      <alignment vertical="center"/>
    </xf>
    <xf numFmtId="0" fontId="2" fillId="2" borderId="0" xfId="3" quotePrefix="1" applyFont="1" applyFill="1">
      <alignment vertical="center"/>
    </xf>
    <xf numFmtId="0" fontId="16" fillId="6" borderId="0" xfId="3" applyFont="1" applyFill="1">
      <alignment vertical="center"/>
    </xf>
    <xf numFmtId="0" fontId="16" fillId="7" borderId="0" xfId="3" applyFont="1" applyFill="1">
      <alignment vertical="center"/>
    </xf>
    <xf numFmtId="0" fontId="16" fillId="8" borderId="0" xfId="3" applyFont="1" applyFill="1">
      <alignment vertical="center"/>
    </xf>
    <xf numFmtId="0" fontId="16" fillId="8" borderId="0" xfId="3" applyFont="1" applyFill="1" applyAlignment="1">
      <alignment vertical="center" wrapText="1"/>
    </xf>
    <xf numFmtId="0" fontId="16" fillId="0" borderId="0" xfId="3" applyFont="1" applyAlignment="1">
      <alignment vertical="center" wrapText="1"/>
    </xf>
    <xf numFmtId="0" fontId="2" fillId="5" borderId="0" xfId="3" applyFont="1" applyFill="1" applyAlignment="1">
      <alignment horizontal="center" vertical="center"/>
    </xf>
    <xf numFmtId="0" fontId="11" fillId="4" borderId="0" xfId="3" applyFont="1" applyFill="1" applyAlignment="1">
      <alignment horizontal="center" vertical="center"/>
    </xf>
    <xf numFmtId="0" fontId="16" fillId="9" borderId="0" xfId="3" applyFont="1" applyFill="1">
      <alignment vertical="center"/>
    </xf>
    <xf numFmtId="0" fontId="10" fillId="9" borderId="0" xfId="3" applyFont="1" applyFill="1">
      <alignment vertical="center"/>
    </xf>
    <xf numFmtId="0" fontId="2" fillId="0" borderId="0" xfId="0" applyFont="1" applyAlignment="1" applyProtection="1">
      <alignment vertical="top"/>
      <protection locked="0"/>
    </xf>
    <xf numFmtId="55" fontId="2" fillId="0" borderId="0" xfId="0" applyNumberFormat="1" applyFont="1" applyAlignment="1" applyProtection="1">
      <alignment vertical="top"/>
      <protection locked="0"/>
    </xf>
    <xf numFmtId="0" fontId="2" fillId="13" borderId="0" xfId="0" applyFont="1" applyFill="1" applyAlignment="1" applyProtection="1">
      <alignment vertical="top"/>
      <protection locked="0"/>
    </xf>
    <xf numFmtId="55" fontId="2" fillId="13" borderId="0" xfId="0" applyNumberFormat="1" applyFont="1" applyFill="1" applyAlignment="1" applyProtection="1">
      <alignment vertical="top"/>
      <protection locked="0"/>
    </xf>
    <xf numFmtId="0" fontId="2" fillId="13" borderId="2" xfId="0" quotePrefix="1" applyFont="1" applyFill="1" applyBorder="1" applyAlignment="1" applyProtection="1">
      <alignment vertical="top"/>
      <protection locked="0"/>
    </xf>
    <xf numFmtId="0" fontId="2" fillId="13" borderId="3" xfId="0" applyFont="1" applyFill="1" applyBorder="1" applyAlignment="1" applyProtection="1">
      <alignment vertical="top"/>
      <protection locked="0"/>
    </xf>
    <xf numFmtId="0" fontId="2" fillId="13" borderId="0" xfId="0" applyFont="1" applyFill="1" applyAlignment="1" applyProtection="1">
      <alignment vertical="top" wrapText="1"/>
      <protection locked="0"/>
      <extLst>
        <ext xmlns:xfpb="http://schemas.microsoft.com/office/spreadsheetml/2022/featurepropertybag" uri="{C7286773-470A-42A8-94C5-96B5CB345126}">
          <xfpb:xfComplement i="0"/>
        </ext>
      </extLst>
    </xf>
    <xf numFmtId="0" fontId="2" fillId="13" borderId="0" xfId="0" applyFont="1" applyFill="1" applyAlignment="1" applyProtection="1">
      <alignment vertical="top"/>
      <protection locked="0"/>
      <extLst>
        <ext xmlns:xfpb="http://schemas.microsoft.com/office/spreadsheetml/2022/featurepropertybag" uri="{C7286773-470A-42A8-94C5-96B5CB345126}">
          <xfpb:xfComplement i="0"/>
        </ext>
      </extLst>
    </xf>
    <xf numFmtId="0" fontId="5" fillId="13" borderId="0" xfId="0" applyFont="1" applyFill="1" applyAlignment="1" applyProtection="1">
      <alignment vertical="top"/>
      <protection locked="0"/>
      <extLst>
        <ext xmlns:xfpb="http://schemas.microsoft.com/office/spreadsheetml/2022/featurepropertybag" uri="{C7286773-470A-42A8-94C5-96B5CB345126}">
          <xfpb:xfComplement i="0"/>
        </ext>
      </extLst>
    </xf>
    <xf numFmtId="0" fontId="2" fillId="10" borderId="0" xfId="0" applyFont="1" applyFill="1" applyAlignment="1">
      <alignment vertical="top"/>
    </xf>
    <xf numFmtId="0" fontId="2" fillId="0" borderId="0" xfId="0" applyFont="1" applyAlignment="1">
      <alignment vertical="top"/>
    </xf>
    <xf numFmtId="179" fontId="2" fillId="0" borderId="0" xfId="0" applyNumberFormat="1" applyFont="1" applyAlignment="1">
      <alignment vertical="top"/>
    </xf>
    <xf numFmtId="178" fontId="2" fillId="0" borderId="0" xfId="0" applyNumberFormat="1" applyFont="1" applyAlignment="1">
      <alignment vertical="top"/>
    </xf>
    <xf numFmtId="0" fontId="4" fillId="15" borderId="0" xfId="0" applyFont="1" applyFill="1" applyAlignment="1">
      <alignment horizontal="centerContinuous" vertical="top"/>
    </xf>
    <xf numFmtId="0" fontId="5" fillId="15" borderId="0" xfId="0" applyFont="1" applyFill="1" applyAlignment="1">
      <alignment horizontal="centerContinuous" vertical="top"/>
    </xf>
    <xf numFmtId="0" fontId="5" fillId="0" borderId="0" xfId="0" applyFont="1" applyAlignment="1">
      <alignment vertical="top"/>
    </xf>
    <xf numFmtId="0" fontId="2" fillId="0" borderId="0" xfId="0" applyFont="1" applyAlignment="1">
      <alignment horizontal="right" vertical="top"/>
    </xf>
    <xf numFmtId="0" fontId="2" fillId="12" borderId="0" xfId="0" applyFont="1" applyFill="1" applyAlignment="1">
      <alignment vertical="top"/>
    </xf>
    <xf numFmtId="0" fontId="2" fillId="12" borderId="5" xfId="0" applyFont="1" applyFill="1" applyBorder="1" applyAlignment="1">
      <alignment vertical="top"/>
    </xf>
    <xf numFmtId="0" fontId="8" fillId="16" borderId="0" xfId="0" applyFont="1" applyFill="1" applyAlignment="1">
      <alignment vertical="top"/>
    </xf>
    <xf numFmtId="0" fontId="5" fillId="16" borderId="0" xfId="0" applyFont="1" applyFill="1" applyAlignment="1">
      <alignment vertical="top"/>
    </xf>
    <xf numFmtId="0" fontId="8" fillId="14" borderId="0" xfId="0" applyFont="1" applyFill="1" applyAlignment="1">
      <alignment vertical="top"/>
    </xf>
    <xf numFmtId="0" fontId="5" fillId="14" borderId="0" xfId="0" applyFont="1" applyFill="1" applyAlignment="1">
      <alignment vertical="top"/>
    </xf>
    <xf numFmtId="179" fontId="2" fillId="0" borderId="0" xfId="0" applyNumberFormat="1" applyFont="1" applyAlignment="1">
      <alignment horizontal="center" vertical="top"/>
    </xf>
    <xf numFmtId="0" fontId="2" fillId="17" borderId="0" xfId="0" applyFont="1" applyFill="1" applyAlignment="1">
      <alignment vertical="top"/>
    </xf>
    <xf numFmtId="0" fontId="2" fillId="0" borderId="0" xfId="0" applyFont="1" applyAlignment="1">
      <alignment horizontal="center" vertical="top"/>
    </xf>
    <xf numFmtId="178" fontId="2" fillId="0" borderId="0" xfId="0" applyNumberFormat="1" applyFont="1" applyAlignment="1">
      <alignment horizontal="center" vertical="top"/>
    </xf>
    <xf numFmtId="0" fontId="2" fillId="3" borderId="0" xfId="0" applyFont="1" applyFill="1" applyAlignment="1">
      <alignment vertical="top"/>
    </xf>
    <xf numFmtId="179" fontId="2" fillId="3" borderId="0" xfId="0" applyNumberFormat="1" applyFont="1" applyFill="1" applyAlignment="1">
      <alignment vertical="top"/>
    </xf>
    <xf numFmtId="179" fontId="2" fillId="5" borderId="0" xfId="0" applyNumberFormat="1" applyFont="1" applyFill="1" applyAlignment="1">
      <alignment vertical="top"/>
    </xf>
    <xf numFmtId="179" fontId="19" fillId="21" borderId="0" xfId="0" applyNumberFormat="1" applyFont="1" applyFill="1" applyAlignment="1">
      <alignment vertical="top"/>
    </xf>
    <xf numFmtId="0" fontId="2" fillId="11" borderId="0" xfId="0" applyFont="1" applyFill="1" applyAlignment="1">
      <alignment vertical="top"/>
    </xf>
    <xf numFmtId="0" fontId="2" fillId="0" borderId="0" xfId="0" applyFont="1" applyAlignment="1">
      <alignment horizontal="left" vertical="top"/>
    </xf>
    <xf numFmtId="0" fontId="18" fillId="0" borderId="0" xfId="1" applyFont="1" applyAlignment="1" applyProtection="1">
      <alignment vertical="top"/>
    </xf>
    <xf numFmtId="179" fontId="2" fillId="21" borderId="0" xfId="0" applyNumberFormat="1" applyFont="1" applyFill="1" applyAlignment="1">
      <alignment vertical="top"/>
    </xf>
    <xf numFmtId="178" fontId="2" fillId="11" borderId="0" xfId="0" applyNumberFormat="1" applyFont="1" applyFill="1" applyAlignment="1">
      <alignment vertical="top"/>
    </xf>
    <xf numFmtId="179" fontId="2" fillId="3" borderId="0" xfId="0" applyNumberFormat="1" applyFont="1" applyFill="1" applyAlignment="1">
      <alignment vertical="top" wrapText="1"/>
    </xf>
    <xf numFmtId="178" fontId="2" fillId="11" borderId="0" xfId="0" applyNumberFormat="1" applyFont="1" applyFill="1" applyAlignment="1">
      <alignment vertical="top" wrapText="1"/>
    </xf>
    <xf numFmtId="0" fontId="2" fillId="5" borderId="0" xfId="0" applyFont="1" applyFill="1" applyAlignment="1">
      <alignment vertical="top"/>
    </xf>
    <xf numFmtId="179" fontId="2" fillId="19" borderId="1" xfId="0" applyNumberFormat="1" applyFont="1" applyFill="1" applyBorder="1" applyAlignment="1">
      <alignment vertical="top"/>
    </xf>
    <xf numFmtId="179" fontId="2" fillId="18" borderId="1" xfId="0" applyNumberFormat="1" applyFont="1" applyFill="1" applyBorder="1" applyAlignment="1">
      <alignment vertical="top"/>
    </xf>
    <xf numFmtId="179" fontId="2" fillId="20" borderId="1" xfId="0" applyNumberFormat="1" applyFont="1" applyFill="1" applyBorder="1" applyAlignment="1">
      <alignment vertical="top"/>
    </xf>
    <xf numFmtId="0" fontId="2" fillId="0" borderId="0" xfId="0" applyFont="1" applyAlignment="1">
      <alignment vertical="top" wrapText="1"/>
    </xf>
    <xf numFmtId="0" fontId="20" fillId="0" borderId="0" xfId="0" applyFont="1">
      <alignment vertical="center"/>
    </xf>
    <xf numFmtId="176" fontId="7" fillId="0" borderId="0" xfId="0" applyNumberFormat="1" applyFont="1" applyAlignment="1">
      <alignment vertical="top"/>
    </xf>
    <xf numFmtId="180" fontId="7" fillId="0" borderId="0" xfId="0" applyNumberFormat="1" applyFont="1" applyAlignment="1">
      <alignment vertical="top"/>
    </xf>
    <xf numFmtId="176" fontId="2" fillId="0" borderId="0" xfId="0" applyNumberFormat="1" applyFont="1" applyAlignment="1">
      <alignment vertical="top"/>
    </xf>
    <xf numFmtId="179" fontId="2" fillId="5" borderId="0" xfId="0" applyNumberFormat="1" applyFont="1" applyFill="1" applyAlignment="1">
      <alignment vertical="top" wrapText="1"/>
    </xf>
    <xf numFmtId="179" fontId="2" fillId="21" borderId="0" xfId="0" applyNumberFormat="1" applyFont="1" applyFill="1" applyAlignment="1">
      <alignment vertical="top" wrapText="1"/>
    </xf>
    <xf numFmtId="0" fontId="2" fillId="0" borderId="0" xfId="0" applyFont="1" applyAlignment="1">
      <alignment horizontal="right" vertical="top" wrapText="1"/>
    </xf>
    <xf numFmtId="0" fontId="2" fillId="14" borderId="0" xfId="0" applyFont="1" applyFill="1" applyAlignment="1">
      <alignment vertical="top"/>
    </xf>
    <xf numFmtId="0" fontId="24" fillId="14" borderId="0" xfId="0" applyFont="1" applyFill="1" applyAlignment="1">
      <alignment vertical="top"/>
    </xf>
    <xf numFmtId="0" fontId="23" fillId="14" borderId="0" xfId="0" applyFont="1" applyFill="1" applyAlignment="1">
      <alignment vertical="top"/>
    </xf>
    <xf numFmtId="0" fontId="2" fillId="10" borderId="0" xfId="0" applyFont="1" applyFill="1" applyAlignment="1">
      <alignment horizontal="right" vertical="top" wrapText="1"/>
    </xf>
    <xf numFmtId="176" fontId="2" fillId="13" borderId="0" xfId="0" applyNumberFormat="1" applyFont="1" applyFill="1" applyAlignment="1" applyProtection="1">
      <alignment vertical="top"/>
      <protection locked="0"/>
    </xf>
    <xf numFmtId="176" fontId="2" fillId="13" borderId="9" xfId="0" applyNumberFormat="1" applyFont="1" applyFill="1" applyBorder="1" applyAlignment="1" applyProtection="1">
      <alignment vertical="top"/>
      <protection locked="0"/>
    </xf>
    <xf numFmtId="176" fontId="2" fillId="0" borderId="10" xfId="0" applyNumberFormat="1" applyFont="1" applyBorder="1" applyAlignment="1">
      <alignment vertical="top"/>
    </xf>
    <xf numFmtId="0" fontId="2" fillId="0" borderId="10" xfId="0" applyFont="1" applyBorder="1" applyAlignment="1">
      <alignment horizontal="right" vertical="top"/>
    </xf>
    <xf numFmtId="0" fontId="12" fillId="17" borderId="0" xfId="0" applyFont="1" applyFill="1" applyAlignment="1">
      <alignment vertical="top"/>
    </xf>
    <xf numFmtId="0" fontId="18" fillId="0" borderId="0" xfId="1" applyFont="1" applyAlignment="1" applyProtection="1">
      <alignment vertical="top"/>
      <protection locked="0"/>
    </xf>
    <xf numFmtId="0" fontId="17" fillId="10" borderId="0" xfId="0" applyFont="1" applyFill="1" applyAlignment="1">
      <alignment vertical="top"/>
    </xf>
    <xf numFmtId="179" fontId="2" fillId="19" borderId="1" xfId="0" applyNumberFormat="1" applyFont="1" applyFill="1" applyBorder="1" applyAlignment="1">
      <alignment horizontal="right" vertical="top"/>
    </xf>
    <xf numFmtId="0" fontId="5" fillId="0" borderId="0" xfId="0" applyFont="1" applyAlignment="1">
      <alignment horizontal="center" vertical="top"/>
    </xf>
    <xf numFmtId="0" fontId="2" fillId="3" borderId="0" xfId="0" applyFont="1" applyFill="1" applyAlignment="1">
      <alignment horizontal="right" vertical="top"/>
    </xf>
    <xf numFmtId="0" fontId="7" fillId="3" borderId="0" xfId="0" applyFont="1" applyFill="1" applyAlignment="1">
      <alignment horizontal="right" vertical="top"/>
    </xf>
    <xf numFmtId="0" fontId="7" fillId="3" borderId="0" xfId="0" applyFont="1" applyFill="1" applyAlignment="1">
      <alignment vertical="top"/>
    </xf>
    <xf numFmtId="0" fontId="7" fillId="3" borderId="0" xfId="0" applyFont="1" applyFill="1" applyAlignment="1">
      <alignment horizontal="left" vertical="top"/>
    </xf>
    <xf numFmtId="179" fontId="26" fillId="0" borderId="0" xfId="0" applyNumberFormat="1" applyFont="1" applyAlignment="1">
      <alignment vertical="top"/>
    </xf>
    <xf numFmtId="0" fontId="26" fillId="0" borderId="0" xfId="0" applyFont="1" applyAlignment="1">
      <alignment vertical="top"/>
    </xf>
    <xf numFmtId="178" fontId="26" fillId="0" borderId="0" xfId="0" applyNumberFormat="1" applyFont="1" applyAlignment="1">
      <alignment vertical="top"/>
    </xf>
    <xf numFmtId="178" fontId="26" fillId="0" borderId="0" xfId="0" applyNumberFormat="1" applyFont="1" applyAlignment="1">
      <alignment vertical="top" wrapText="1"/>
    </xf>
    <xf numFmtId="0" fontId="2" fillId="21" borderId="0" xfId="0" applyFont="1" applyFill="1" applyAlignment="1">
      <alignment vertical="top"/>
    </xf>
    <xf numFmtId="176" fontId="23" fillId="0" borderId="0" xfId="0" applyNumberFormat="1" applyFont="1" applyAlignment="1">
      <alignment vertical="top"/>
    </xf>
    <xf numFmtId="180" fontId="23" fillId="0" borderId="0" xfId="0" applyNumberFormat="1" applyFont="1" applyAlignment="1">
      <alignment vertical="top"/>
    </xf>
    <xf numFmtId="176" fontId="29" fillId="0" borderId="0" xfId="0" applyNumberFormat="1" applyFont="1" applyAlignment="1">
      <alignment vertical="top"/>
    </xf>
    <xf numFmtId="0" fontId="2" fillId="0" borderId="10" xfId="0" applyFont="1" applyBorder="1" applyAlignment="1">
      <alignment vertical="top"/>
    </xf>
    <xf numFmtId="0" fontId="2" fillId="0" borderId="10" xfId="0" applyFont="1" applyBorder="1" applyAlignment="1">
      <alignment vertical="top" wrapText="1"/>
    </xf>
    <xf numFmtId="179" fontId="5" fillId="0" borderId="0" xfId="0" applyNumberFormat="1" applyFont="1" applyAlignment="1">
      <alignment vertical="top"/>
    </xf>
    <xf numFmtId="181" fontId="2" fillId="3" borderId="0" xfId="0" applyNumberFormat="1" applyFont="1" applyFill="1" applyAlignment="1">
      <alignment vertical="top"/>
    </xf>
    <xf numFmtId="178" fontId="2" fillId="3" borderId="0" xfId="0" applyNumberFormat="1" applyFont="1" applyFill="1" applyAlignment="1">
      <alignment vertical="top"/>
    </xf>
    <xf numFmtId="0" fontId="2" fillId="0" borderId="0" xfId="0" applyFont="1" applyAlignment="1">
      <alignment vertical="top" wrapText="1"/>
    </xf>
    <xf numFmtId="0" fontId="2" fillId="0" borderId="0" xfId="0" applyFont="1" applyAlignment="1">
      <alignment vertical="top"/>
    </xf>
    <xf numFmtId="179" fontId="2" fillId="0" borderId="0" xfId="0" applyNumberFormat="1" applyFont="1" applyAlignment="1">
      <alignment vertical="top" wrapText="1"/>
    </xf>
    <xf numFmtId="0" fontId="5" fillId="0" borderId="0" xfId="0" applyFont="1" applyAlignment="1">
      <alignment vertical="top" wrapText="1"/>
    </xf>
    <xf numFmtId="0" fontId="0" fillId="0" borderId="0" xfId="0" applyAlignment="1">
      <alignment vertical="top"/>
    </xf>
    <xf numFmtId="0" fontId="7" fillId="0" borderId="0" xfId="0" applyFont="1" applyAlignment="1">
      <alignment horizontal="left" vertical="top" wrapText="1"/>
    </xf>
    <xf numFmtId="0" fontId="2" fillId="13" borderId="0" xfId="0" applyFont="1" applyFill="1" applyAlignment="1" applyProtection="1">
      <alignment vertical="top" wrapText="1"/>
      <protection locked="0"/>
    </xf>
    <xf numFmtId="0" fontId="2" fillId="13" borderId="0" xfId="0" applyFont="1" applyFill="1" applyAlignment="1" applyProtection="1">
      <alignment vertical="top"/>
      <protection locked="0"/>
    </xf>
    <xf numFmtId="0" fontId="2" fillId="13" borderId="3" xfId="0" applyFont="1" applyFill="1" applyBorder="1" applyAlignment="1" applyProtection="1">
      <alignment vertical="top" wrapText="1"/>
      <protection locked="0"/>
    </xf>
    <xf numFmtId="0" fontId="2" fillId="13" borderId="4" xfId="0" applyFont="1" applyFill="1" applyBorder="1" applyAlignment="1" applyProtection="1">
      <alignment vertical="top" wrapText="1"/>
      <protection locked="0"/>
    </xf>
    <xf numFmtId="0" fontId="2" fillId="13" borderId="7" xfId="0" applyFont="1" applyFill="1" applyBorder="1" applyAlignment="1" applyProtection="1">
      <alignment vertical="top"/>
      <protection locked="0"/>
    </xf>
    <xf numFmtId="0" fontId="5" fillId="10" borderId="0" xfId="0" applyFont="1" applyFill="1" applyAlignment="1">
      <alignment vertical="top" wrapText="1"/>
    </xf>
    <xf numFmtId="0" fontId="2" fillId="13" borderId="6" xfId="0" applyFont="1" applyFill="1" applyBorder="1" applyAlignment="1" applyProtection="1">
      <alignment vertical="top"/>
      <protection locked="0"/>
    </xf>
    <xf numFmtId="0" fontId="2" fillId="13" borderId="8" xfId="0" applyFont="1" applyFill="1" applyBorder="1" applyAlignment="1" applyProtection="1">
      <alignment vertical="top"/>
      <protection locked="0"/>
    </xf>
    <xf numFmtId="0" fontId="21" fillId="0" borderId="0" xfId="0" applyFont="1" applyAlignment="1">
      <alignment vertical="top" wrapText="1"/>
    </xf>
    <xf numFmtId="0" fontId="22" fillId="0" borderId="0" xfId="0" applyFont="1" applyAlignment="1">
      <alignment vertical="top" wrapText="1"/>
    </xf>
    <xf numFmtId="31" fontId="2" fillId="13" borderId="7" xfId="0" applyNumberFormat="1" applyFont="1" applyFill="1" applyBorder="1" applyAlignment="1" applyProtection="1">
      <alignment vertical="top"/>
      <protection locked="0"/>
    </xf>
  </cellXfs>
  <cellStyles count="4">
    <cellStyle name="ハイパーリンク" xfId="1" builtinId="8"/>
    <cellStyle name="桁区切り 2" xfId="2" xr:uid="{6325B38B-3CF6-4813-81BD-9C10789C5D18}"/>
    <cellStyle name="標準" xfId="0" builtinId="0"/>
    <cellStyle name="標準 2" xfId="3" xr:uid="{88311CA9-6C72-4528-B6E1-ED3BE7D9C2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microsoft.com/office/2017/10/relationships/person" Target="persons/person.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2.xml"/><Relationship Id="rId5" Type="http://schemas.openxmlformats.org/officeDocument/2006/relationships/styles" Target="styles.xml"/><Relationship Id="rId10" Type="http://schemas.openxmlformats.org/officeDocument/2006/relationships/customXml" Target="../customXml/item1.xml"/><Relationship Id="rId4" Type="http://schemas.openxmlformats.org/officeDocument/2006/relationships/theme" Target="theme/theme1.xml"/><Relationship Id="rId9"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照井　陽子" id="{E333B2CC-BDF6-42FB-A6FD-614F0C72F887}" userId="S::staff.adm@tmd.ac.jp::6b41f10e-8a40-485a-8a41-7827412e4bbe" providerId="AD"/>
</personList>
</file>

<file path=xl/theme/theme1.xml><?xml version="1.0" encoding="utf-8"?>
<a:theme xmlns:a="http://schemas.openxmlformats.org/drawingml/2006/main" name="Office テーマ">
  <a:themeElements>
    <a:clrScheme name="ブランドカラー">
      <a:dk1>
        <a:srgbClr val="FFFFFF"/>
      </a:dk1>
      <a:lt1>
        <a:sysClr val="window" lastClr="FFFFFF"/>
      </a:lt1>
      <a:dk2>
        <a:srgbClr val="7F96C2"/>
      </a:dk2>
      <a:lt2>
        <a:srgbClr val="1C3077"/>
      </a:lt2>
      <a:accent1>
        <a:srgbClr val="E97979"/>
      </a:accent1>
      <a:accent2>
        <a:srgbClr val="F8B388"/>
      </a:accent2>
      <a:accent3>
        <a:srgbClr val="EDC669"/>
      </a:accent3>
      <a:accent4>
        <a:srgbClr val="81BD5F"/>
      </a:accent4>
      <a:accent5>
        <a:srgbClr val="59A36C"/>
      </a:accent5>
      <a:accent6>
        <a:srgbClr val="999999"/>
      </a:accent6>
      <a:hlink>
        <a:srgbClr val="4E6CD5"/>
      </a:hlink>
      <a:folHlink>
        <a:srgbClr val="7F96C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1" dT="2025-07-16T04:31:19.54" personId="{E333B2CC-BDF6-42FB-A6FD-614F0C72F887}" id="{751007E7-BA49-435C-8A57-13B33577F61B}">
    <text>育児休業から復帰後の研究者も応募可能</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osei-navi.mhlw.go.jp/leav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9615-9C47-4D37-9186-2A8B5BB17270}">
  <sheetPr codeName="Sheet1">
    <pageSetUpPr fitToPage="1"/>
  </sheetPr>
  <dimension ref="A1:AF175"/>
  <sheetViews>
    <sheetView showGridLines="0" tabSelected="1" topLeftCell="A125" zoomScaleNormal="100" workbookViewId="0">
      <selection activeCell="B3" sqref="B3:C3"/>
    </sheetView>
  </sheetViews>
  <sheetFormatPr defaultColWidth="9" defaultRowHeight="18.75" x14ac:dyDescent="0.4"/>
  <cols>
    <col min="1" max="8" width="10.875" style="52" customWidth="1"/>
    <col min="9" max="9" width="4.125" style="52" customWidth="1"/>
    <col min="10" max="10" width="6.375" style="52" customWidth="1"/>
    <col min="11" max="11" width="14.875" style="52" hidden="1" customWidth="1"/>
    <col min="12" max="13" width="6.375" style="53" hidden="1" customWidth="1"/>
    <col min="14" max="14" width="5.25" style="53" hidden="1" customWidth="1"/>
    <col min="15" max="15" width="5" style="54" hidden="1" customWidth="1"/>
    <col min="16" max="16" width="0" hidden="1" customWidth="1"/>
    <col min="17" max="17" width="23" style="52" hidden="1" customWidth="1"/>
    <col min="18" max="18" width="23" style="52" bestFit="1" customWidth="1"/>
    <col min="19" max="19" width="4.125" style="52" bestFit="1" customWidth="1"/>
    <col min="20" max="20" width="23" style="52" bestFit="1" customWidth="1"/>
    <col min="21" max="21" width="4.125" style="52" bestFit="1" customWidth="1"/>
    <col min="22" max="22" width="23" style="52" bestFit="1" customWidth="1"/>
    <col min="23" max="23" width="4.125" style="52" bestFit="1" customWidth="1"/>
    <col min="24" max="24" width="23" style="52" bestFit="1" customWidth="1"/>
    <col min="25" max="25" width="4.125" style="52" bestFit="1" customWidth="1"/>
    <col min="26" max="26" width="23" style="52" bestFit="1" customWidth="1"/>
    <col min="27" max="27" width="4.125" style="52" bestFit="1" customWidth="1"/>
    <col min="28" max="28" width="23" style="52" bestFit="1" customWidth="1"/>
    <col min="29" max="29" width="4.125" style="52" bestFit="1" customWidth="1"/>
    <col min="30" max="30" width="23" style="52" bestFit="1" customWidth="1"/>
    <col min="31" max="31" width="4.125" style="52" bestFit="1" customWidth="1"/>
    <col min="32" max="32" width="25.625" style="54" hidden="1" customWidth="1"/>
    <col min="33" max="16384" width="9" style="52"/>
  </cols>
  <sheetData>
    <row r="1" spans="1:9" ht="99" customHeight="1" x14ac:dyDescent="0.4">
      <c r="A1" s="133" t="s">
        <v>294</v>
      </c>
      <c r="B1" s="133"/>
      <c r="C1" s="133"/>
      <c r="D1" s="133"/>
      <c r="E1" s="133"/>
      <c r="F1" s="133"/>
      <c r="G1" s="51"/>
      <c r="H1" s="51"/>
      <c r="I1" s="51"/>
    </row>
    <row r="2" spans="1:9" ht="24" x14ac:dyDescent="0.4">
      <c r="A2" s="55" t="s">
        <v>311</v>
      </c>
      <c r="B2" s="56"/>
      <c r="C2" s="56"/>
      <c r="D2" s="56"/>
      <c r="E2" s="56"/>
      <c r="F2" s="56"/>
      <c r="G2" s="56"/>
      <c r="H2" s="56"/>
      <c r="I2" s="51"/>
    </row>
    <row r="3" spans="1:9" x14ac:dyDescent="0.4">
      <c r="A3" s="52" t="s">
        <v>0</v>
      </c>
      <c r="B3" s="134"/>
      <c r="C3" s="134"/>
      <c r="I3" s="51"/>
    </row>
    <row r="4" spans="1:9" x14ac:dyDescent="0.4">
      <c r="A4" s="52" t="s">
        <v>1</v>
      </c>
      <c r="B4" s="44"/>
      <c r="C4" s="52" t="s">
        <v>2</v>
      </c>
      <c r="I4" s="51"/>
    </row>
    <row r="5" spans="1:9" x14ac:dyDescent="0.4">
      <c r="A5" s="52" t="s">
        <v>3</v>
      </c>
      <c r="B5" s="129"/>
      <c r="C5" s="129"/>
      <c r="I5" s="51"/>
    </row>
    <row r="6" spans="1:9" x14ac:dyDescent="0.4">
      <c r="A6" s="52" t="s">
        <v>4</v>
      </c>
      <c r="B6" s="129"/>
      <c r="C6" s="129"/>
      <c r="I6" s="51"/>
    </row>
    <row r="7" spans="1:9" x14ac:dyDescent="0.4">
      <c r="A7" s="52" t="s">
        <v>5</v>
      </c>
      <c r="B7" s="129"/>
      <c r="C7" s="129"/>
      <c r="D7" s="129"/>
      <c r="E7" s="57"/>
      <c r="I7" s="51"/>
    </row>
    <row r="8" spans="1:9" x14ac:dyDescent="0.4">
      <c r="A8" s="52" t="s">
        <v>6</v>
      </c>
      <c r="B8" s="129"/>
      <c r="C8" s="129"/>
      <c r="D8" s="129"/>
      <c r="E8" s="129"/>
      <c r="F8" s="129"/>
      <c r="G8" s="129"/>
      <c r="H8" s="129"/>
      <c r="I8" s="51"/>
    </row>
    <row r="9" spans="1:9" x14ac:dyDescent="0.4">
      <c r="A9" s="52" t="s">
        <v>7</v>
      </c>
      <c r="B9" s="129"/>
      <c r="C9" s="129"/>
      <c r="I9" s="51"/>
    </row>
    <row r="10" spans="1:9" x14ac:dyDescent="0.4">
      <c r="A10" s="52" t="s">
        <v>8</v>
      </c>
      <c r="B10" s="44"/>
      <c r="C10" s="58" t="s">
        <v>9</v>
      </c>
      <c r="D10" s="44"/>
      <c r="I10" s="51"/>
    </row>
    <row r="11" spans="1:9" x14ac:dyDescent="0.4">
      <c r="A11" s="52" t="s">
        <v>10</v>
      </c>
      <c r="B11" s="129"/>
      <c r="C11" s="129"/>
      <c r="D11" s="129"/>
      <c r="I11" s="51"/>
    </row>
    <row r="12" spans="1:9" x14ac:dyDescent="0.4">
      <c r="A12" s="52" t="s">
        <v>11</v>
      </c>
      <c r="B12" s="129"/>
      <c r="C12" s="129"/>
      <c r="D12" s="129"/>
      <c r="E12" s="129"/>
      <c r="F12" s="129"/>
      <c r="G12" s="129"/>
      <c r="H12" s="129"/>
      <c r="I12" s="51"/>
    </row>
    <row r="13" spans="1:9" x14ac:dyDescent="0.4">
      <c r="A13" s="52" t="s">
        <v>12</v>
      </c>
      <c r="B13" s="45"/>
      <c r="I13" s="51"/>
    </row>
    <row r="14" spans="1:9" x14ac:dyDescent="0.4">
      <c r="A14" s="52" t="s">
        <v>13</v>
      </c>
      <c r="B14" s="44"/>
      <c r="C14" s="58" t="s">
        <v>14</v>
      </c>
      <c r="D14" s="44"/>
      <c r="E14" s="52" t="s">
        <v>15</v>
      </c>
      <c r="I14" s="51"/>
    </row>
    <row r="15" spans="1:9" x14ac:dyDescent="0.4">
      <c r="A15" s="52" t="s">
        <v>16</v>
      </c>
      <c r="B15" s="129"/>
      <c r="C15" s="129"/>
      <c r="D15" s="129"/>
      <c r="E15" s="129"/>
      <c r="F15" s="129"/>
      <c r="G15" s="129"/>
      <c r="H15" s="129"/>
      <c r="I15" s="51"/>
    </row>
    <row r="16" spans="1:9" x14ac:dyDescent="0.4">
      <c r="A16" s="52" t="s">
        <v>17</v>
      </c>
      <c r="B16" s="129"/>
      <c r="C16" s="129"/>
      <c r="D16" s="129"/>
      <c r="E16" s="129"/>
      <c r="F16" s="129"/>
      <c r="G16" s="129"/>
      <c r="H16" s="129"/>
      <c r="I16" s="51"/>
    </row>
    <row r="17" spans="1:32" x14ac:dyDescent="0.4">
      <c r="A17" s="59" t="s">
        <v>18</v>
      </c>
      <c r="B17" s="60"/>
      <c r="C17" s="60"/>
      <c r="D17" s="59"/>
      <c r="E17" s="59"/>
      <c r="F17" s="59"/>
      <c r="G17" s="59"/>
      <c r="H17" s="59"/>
      <c r="I17" s="51"/>
    </row>
    <row r="18" spans="1:32" x14ac:dyDescent="0.4">
      <c r="A18" s="52" t="s">
        <v>19</v>
      </c>
      <c r="B18" s="135"/>
      <c r="C18" s="135"/>
      <c r="I18" s="51"/>
    </row>
    <row r="19" spans="1:32" x14ac:dyDescent="0.4">
      <c r="A19" s="52" t="s">
        <v>10</v>
      </c>
      <c r="B19" s="129"/>
      <c r="C19" s="129"/>
      <c r="D19" s="129"/>
      <c r="I19" s="51"/>
    </row>
    <row r="20" spans="1:32" x14ac:dyDescent="0.4">
      <c r="A20" s="61" t="s">
        <v>20</v>
      </c>
      <c r="B20" s="62"/>
      <c r="C20" s="62"/>
      <c r="D20" s="62"/>
      <c r="E20" s="62"/>
      <c r="F20" s="62"/>
      <c r="G20" s="62"/>
      <c r="H20" s="62"/>
      <c r="I20" s="51"/>
    </row>
    <row r="21" spans="1:32" ht="33" customHeight="1" x14ac:dyDescent="0.4">
      <c r="A21" s="136" t="s">
        <v>21</v>
      </c>
      <c r="B21" s="137"/>
      <c r="C21" s="137"/>
      <c r="D21" s="137"/>
      <c r="E21" s="137"/>
      <c r="F21" s="137"/>
      <c r="G21" s="137"/>
      <c r="H21" s="137"/>
      <c r="I21" s="51"/>
    </row>
    <row r="22" spans="1:32" x14ac:dyDescent="0.4">
      <c r="A22" s="52" t="s">
        <v>22</v>
      </c>
      <c r="B22" s="129"/>
      <c r="C22" s="129"/>
      <c r="I22" s="51"/>
    </row>
    <row r="23" spans="1:32" x14ac:dyDescent="0.4">
      <c r="A23" s="52" t="s">
        <v>8</v>
      </c>
      <c r="B23" s="44"/>
      <c r="I23" s="51"/>
    </row>
    <row r="24" spans="1:32" x14ac:dyDescent="0.4">
      <c r="A24" s="52" t="s">
        <v>10</v>
      </c>
      <c r="B24" s="129"/>
      <c r="C24" s="129"/>
      <c r="D24" s="129"/>
      <c r="I24" s="51"/>
    </row>
    <row r="25" spans="1:32" x14ac:dyDescent="0.4">
      <c r="A25" s="63" t="s">
        <v>23</v>
      </c>
      <c r="B25" s="64"/>
      <c r="C25" s="64"/>
      <c r="D25" s="64"/>
      <c r="E25" s="64"/>
      <c r="F25" s="64"/>
      <c r="G25" s="64"/>
      <c r="H25" s="64"/>
      <c r="I25" s="51"/>
    </row>
    <row r="26" spans="1:32" x14ac:dyDescent="0.4">
      <c r="A26" s="57" t="s">
        <v>24</v>
      </c>
      <c r="I26" s="51"/>
    </row>
    <row r="27" spans="1:32" x14ac:dyDescent="0.4">
      <c r="A27" s="49" t="b">
        <v>0</v>
      </c>
      <c r="B27" s="52" t="s">
        <v>25</v>
      </c>
      <c r="D27" s="58"/>
      <c r="I27" s="51"/>
    </row>
    <row r="28" spans="1:32" x14ac:dyDescent="0.4">
      <c r="A28" s="49" t="b">
        <v>0</v>
      </c>
      <c r="B28" s="52" t="s">
        <v>26</v>
      </c>
      <c r="I28" s="51"/>
    </row>
    <row r="29" spans="1:32" x14ac:dyDescent="0.4">
      <c r="A29" s="49" t="b">
        <v>0</v>
      </c>
      <c r="B29" s="52" t="s">
        <v>27</v>
      </c>
      <c r="I29" s="51"/>
    </row>
    <row r="30" spans="1:32" x14ac:dyDescent="0.4">
      <c r="A30" s="49" t="b">
        <v>0</v>
      </c>
      <c r="B30" s="52" t="s">
        <v>28</v>
      </c>
      <c r="I30" s="51"/>
      <c r="J30" s="104" t="s">
        <v>304</v>
      </c>
      <c r="N30" s="65"/>
    </row>
    <row r="31" spans="1:32" x14ac:dyDescent="0.4">
      <c r="A31" s="100" t="s">
        <v>29</v>
      </c>
      <c r="B31" s="66"/>
      <c r="C31" s="66"/>
      <c r="D31" s="66"/>
      <c r="E31" s="66"/>
      <c r="F31" s="66"/>
      <c r="G31" s="66"/>
      <c r="H31" s="66"/>
      <c r="I31" s="51"/>
      <c r="J31" s="67" t="s">
        <v>30</v>
      </c>
      <c r="K31" s="67"/>
      <c r="L31" s="65" t="s">
        <v>30</v>
      </c>
      <c r="M31" s="65" t="s">
        <v>31</v>
      </c>
      <c r="N31" s="65" t="s">
        <v>287</v>
      </c>
      <c r="O31" s="68" t="s">
        <v>32</v>
      </c>
      <c r="Q31" s="65"/>
      <c r="AF31" s="68" t="s">
        <v>33</v>
      </c>
    </row>
    <row r="32" spans="1:32" ht="18.75" customHeight="1" x14ac:dyDescent="0.4">
      <c r="A32" s="57" t="s">
        <v>34</v>
      </c>
      <c r="B32" s="138"/>
      <c r="C32" s="138"/>
      <c r="I32" s="51"/>
      <c r="J32" s="69">
        <v>5</v>
      </c>
      <c r="L32" s="70"/>
      <c r="M32" s="71"/>
      <c r="N32" s="72"/>
      <c r="O32" s="109" t="str">
        <f>IF(COUNTA(B32)&gt;0, 5, "")</f>
        <v/>
      </c>
      <c r="AF32" s="73" t="s">
        <v>35</v>
      </c>
    </row>
    <row r="33" spans="1:32" ht="18.75" customHeight="1" x14ac:dyDescent="0.4">
      <c r="A33" s="57" t="s">
        <v>36</v>
      </c>
      <c r="B33" s="45"/>
      <c r="C33" s="74" t="s">
        <v>37</v>
      </c>
      <c r="D33" s="45"/>
      <c r="E33" s="52" t="s">
        <v>38</v>
      </c>
      <c r="F33" s="101" t="s">
        <v>39</v>
      </c>
      <c r="G33" s="42"/>
      <c r="H33" s="42"/>
      <c r="I33" s="51"/>
      <c r="L33" s="70"/>
      <c r="M33" s="71"/>
      <c r="N33" s="76"/>
      <c r="O33" s="110"/>
      <c r="AF33" s="73" t="s">
        <v>40</v>
      </c>
    </row>
    <row r="34" spans="1:32" ht="18.75" customHeight="1" x14ac:dyDescent="0.4">
      <c r="B34" s="74"/>
      <c r="C34" s="74"/>
      <c r="D34" s="74"/>
      <c r="F34" s="75"/>
      <c r="I34" s="51"/>
      <c r="L34" s="70"/>
      <c r="M34" s="71"/>
      <c r="N34" s="76"/>
      <c r="O34" s="111"/>
      <c r="AF34" s="77"/>
    </row>
    <row r="35" spans="1:32" ht="18.75" customHeight="1" x14ac:dyDescent="0.4">
      <c r="A35" s="57" t="s">
        <v>303</v>
      </c>
      <c r="B35" s="74"/>
      <c r="C35" s="74"/>
      <c r="D35" s="74"/>
      <c r="I35" s="51"/>
      <c r="J35" s="52" t="s">
        <v>41</v>
      </c>
      <c r="L35" s="78"/>
      <c r="M35" s="71"/>
      <c r="N35" s="76"/>
      <c r="O35" s="112"/>
      <c r="AF35" s="79"/>
    </row>
    <row r="36" spans="1:32" ht="18.75" customHeight="1" x14ac:dyDescent="0.4">
      <c r="A36" s="49" t="b">
        <v>0</v>
      </c>
      <c r="B36" s="52" t="s">
        <v>42</v>
      </c>
      <c r="C36" s="74"/>
      <c r="D36" s="74"/>
      <c r="I36" s="51"/>
      <c r="J36" s="80">
        <v>3</v>
      </c>
      <c r="L36" s="70"/>
      <c r="M36" s="71"/>
      <c r="N36" s="76"/>
      <c r="O36" s="109" t="str">
        <f>IF(COUNTIF(A36,"TRUE")=1,3,"")</f>
        <v/>
      </c>
      <c r="AF36" s="79"/>
    </row>
    <row r="37" spans="1:32" ht="18.75" customHeight="1" x14ac:dyDescent="0.4">
      <c r="A37" s="49" t="b">
        <v>0</v>
      </c>
      <c r="B37" s="52" t="s">
        <v>292</v>
      </c>
      <c r="C37" s="74"/>
      <c r="D37" s="74"/>
      <c r="I37" s="51"/>
      <c r="J37" s="80">
        <v>3</v>
      </c>
      <c r="L37" s="70"/>
      <c r="M37" s="71"/>
      <c r="N37" s="76"/>
      <c r="O37" s="109" t="str">
        <f>IF(COUNTIF(A37,"TRUE")=1,3,"")</f>
        <v/>
      </c>
      <c r="AF37" s="79"/>
    </row>
    <row r="38" spans="1:32" ht="18.75" customHeight="1" x14ac:dyDescent="0.4">
      <c r="A38" s="49" t="b">
        <v>0</v>
      </c>
      <c r="B38" s="52" t="s">
        <v>43</v>
      </c>
      <c r="I38" s="51"/>
      <c r="J38" s="80">
        <v>3</v>
      </c>
      <c r="L38" s="70"/>
      <c r="M38" s="71"/>
      <c r="N38" s="76"/>
      <c r="O38" s="109" t="str">
        <f>IF(COUNTIF(A38,"TRUE")=1,3,"")</f>
        <v/>
      </c>
      <c r="AF38" s="77"/>
    </row>
    <row r="39" spans="1:32" ht="18.75" customHeight="1" x14ac:dyDescent="0.4">
      <c r="A39" s="49" t="b">
        <v>0</v>
      </c>
      <c r="B39" s="52" t="s">
        <v>44</v>
      </c>
      <c r="I39" s="51"/>
      <c r="J39" s="80">
        <v>3</v>
      </c>
      <c r="L39" s="70"/>
      <c r="M39" s="71"/>
      <c r="N39" s="76"/>
      <c r="O39" s="109" t="str">
        <f>IF(COUNTIF(A39,"TRUE")=1,3,"")</f>
        <v/>
      </c>
      <c r="AF39" s="77"/>
    </row>
    <row r="40" spans="1:32" ht="18.75" customHeight="1" x14ac:dyDescent="0.4">
      <c r="A40" s="49" t="b">
        <v>0</v>
      </c>
      <c r="B40" s="52" t="s">
        <v>45</v>
      </c>
      <c r="I40" s="51"/>
      <c r="J40" s="80">
        <v>2</v>
      </c>
      <c r="L40" s="70"/>
      <c r="M40" s="71"/>
      <c r="N40" s="76"/>
      <c r="O40" s="109" t="str">
        <f>IF(COUNTIF(A40,"TRUE")=1,2,"")</f>
        <v/>
      </c>
      <c r="AF40" s="77"/>
    </row>
    <row r="41" spans="1:32" ht="18.75" customHeight="1" x14ac:dyDescent="0.4">
      <c r="A41" s="49" t="b">
        <v>0</v>
      </c>
      <c r="B41" s="52" t="s">
        <v>293</v>
      </c>
      <c r="I41" s="51"/>
      <c r="J41" s="52" t="s">
        <v>46</v>
      </c>
      <c r="L41" s="70"/>
      <c r="M41" s="71"/>
      <c r="N41" s="76"/>
      <c r="O41" s="109"/>
      <c r="AF41" s="77"/>
    </row>
    <row r="42" spans="1:32" ht="18.75" customHeight="1" x14ac:dyDescent="0.4">
      <c r="I42" s="51"/>
      <c r="K42" s="58"/>
      <c r="L42" s="103" t="str">
        <f>IF(COUNTA(B32)&gt;0, 5, "0.00")</f>
        <v>0.00</v>
      </c>
      <c r="M42" s="82">
        <f>MAX(O36:O40)</f>
        <v>0</v>
      </c>
      <c r="N42" s="83">
        <f>SUM(L42:M42)</f>
        <v>0</v>
      </c>
      <c r="O42" s="111"/>
      <c r="AF42" s="77"/>
    </row>
    <row r="43" spans="1:32" x14ac:dyDescent="0.4">
      <c r="A43" s="57" t="s">
        <v>298</v>
      </c>
      <c r="I43" s="51"/>
      <c r="L43" s="70"/>
      <c r="M43" s="71"/>
      <c r="N43" s="76"/>
      <c r="O43" s="111"/>
      <c r="AF43" s="77"/>
    </row>
    <row r="44" spans="1:32" ht="33" customHeight="1" x14ac:dyDescent="0.4">
      <c r="A44" s="128"/>
      <c r="B44" s="128"/>
      <c r="C44" s="128"/>
      <c r="D44" s="128"/>
      <c r="E44" s="128"/>
      <c r="F44" s="128"/>
      <c r="G44" s="128"/>
      <c r="H44" s="128"/>
      <c r="I44" s="51">
        <f>LEN(A44)</f>
        <v>0</v>
      </c>
      <c r="L44" s="70"/>
      <c r="M44" s="71"/>
      <c r="N44" s="76"/>
      <c r="O44" s="111"/>
      <c r="AF44" s="77" t="s">
        <v>47</v>
      </c>
    </row>
    <row r="45" spans="1:32" ht="18" customHeight="1" x14ac:dyDescent="0.4">
      <c r="A45" s="100" t="s">
        <v>48</v>
      </c>
      <c r="B45" s="66"/>
      <c r="C45" s="66"/>
      <c r="D45" s="66"/>
      <c r="E45" s="66"/>
      <c r="F45" s="66"/>
      <c r="G45" s="66"/>
      <c r="H45" s="66"/>
      <c r="I45" s="51"/>
      <c r="L45" s="70"/>
      <c r="M45" s="71"/>
      <c r="N45" s="76"/>
      <c r="O45" s="111"/>
      <c r="AF45" s="77"/>
    </row>
    <row r="46" spans="1:32" x14ac:dyDescent="0.4">
      <c r="A46" s="57" t="s">
        <v>49</v>
      </c>
      <c r="B46" s="74"/>
      <c r="C46" s="74"/>
      <c r="F46" s="84"/>
      <c r="H46" s="58" t="s">
        <v>291</v>
      </c>
      <c r="I46" s="51"/>
      <c r="J46" s="52" t="s">
        <v>50</v>
      </c>
      <c r="L46" s="70"/>
      <c r="M46" s="71"/>
      <c r="N46" s="76"/>
      <c r="O46" s="111"/>
      <c r="AF46" s="77"/>
    </row>
    <row r="47" spans="1:32" x14ac:dyDescent="0.4">
      <c r="A47" s="58" t="s">
        <v>51</v>
      </c>
      <c r="B47" s="96"/>
      <c r="C47" s="52" t="s">
        <v>52</v>
      </c>
      <c r="D47" s="52" t="s">
        <v>53</v>
      </c>
      <c r="F47" s="84"/>
      <c r="H47" s="84"/>
      <c r="I47" s="51"/>
      <c r="J47" s="69">
        <v>5</v>
      </c>
      <c r="L47" s="70"/>
      <c r="M47" s="71"/>
      <c r="N47" s="76"/>
      <c r="O47" s="109" t="str">
        <f>IF(COUNTA(B47)&gt;0, 5, "")</f>
        <v/>
      </c>
      <c r="AF47" s="73" t="s">
        <v>54</v>
      </c>
    </row>
    <row r="48" spans="1:32" x14ac:dyDescent="0.4">
      <c r="A48" s="58" t="s">
        <v>55</v>
      </c>
      <c r="B48" s="97"/>
      <c r="C48" s="52" t="s">
        <v>52</v>
      </c>
      <c r="D48" s="52" t="s">
        <v>56</v>
      </c>
      <c r="F48" s="84"/>
      <c r="H48" s="84"/>
      <c r="I48" s="51"/>
      <c r="J48" s="69">
        <v>4.75</v>
      </c>
      <c r="L48" s="70"/>
      <c r="M48" s="71"/>
      <c r="N48" s="76"/>
      <c r="O48" s="109" t="str">
        <f>IF(COUNTA(B48)&gt;0, 4.75, "")</f>
        <v/>
      </c>
      <c r="AF48" s="73" t="s">
        <v>54</v>
      </c>
    </row>
    <row r="49" spans="1:32" x14ac:dyDescent="0.4">
      <c r="A49" s="58" t="s">
        <v>57</v>
      </c>
      <c r="B49" s="97"/>
      <c r="C49" s="52" t="s">
        <v>52</v>
      </c>
      <c r="D49" s="52" t="s">
        <v>58</v>
      </c>
      <c r="F49" s="84"/>
      <c r="H49" s="84"/>
      <c r="I49" s="51"/>
      <c r="J49" s="69">
        <v>4.5</v>
      </c>
      <c r="L49" s="70"/>
      <c r="M49" s="71"/>
      <c r="N49" s="76"/>
      <c r="O49" s="109" t="str">
        <f>IF(COUNTA(B49)&gt;0, 4.5, "")</f>
        <v/>
      </c>
      <c r="AF49" s="73" t="s">
        <v>54</v>
      </c>
    </row>
    <row r="50" spans="1:32" x14ac:dyDescent="0.4">
      <c r="A50" s="99" t="s">
        <v>59</v>
      </c>
      <c r="B50" s="97"/>
      <c r="C50" s="117" t="s">
        <v>52</v>
      </c>
      <c r="D50" s="117" t="s">
        <v>60</v>
      </c>
      <c r="E50" s="117"/>
      <c r="F50" s="118"/>
      <c r="H50" s="84"/>
      <c r="I50" s="51"/>
      <c r="J50" s="69">
        <v>4.25</v>
      </c>
      <c r="L50" s="70"/>
      <c r="M50" s="71"/>
      <c r="N50" s="76"/>
      <c r="O50" s="109" t="str">
        <f>IF(COUNTA(B50)&gt;0, 4.25, "")</f>
        <v/>
      </c>
      <c r="AF50" s="73" t="s">
        <v>54</v>
      </c>
    </row>
    <row r="51" spans="1:32" x14ac:dyDescent="0.4">
      <c r="A51" s="58" t="s">
        <v>61</v>
      </c>
      <c r="B51" s="97"/>
      <c r="C51" s="52" t="s">
        <v>52</v>
      </c>
      <c r="D51" s="52" t="s">
        <v>62</v>
      </c>
      <c r="F51" s="84"/>
      <c r="H51" s="84"/>
      <c r="I51" s="51"/>
      <c r="J51" s="69">
        <v>4</v>
      </c>
      <c r="L51" s="70"/>
      <c r="M51" s="71"/>
      <c r="N51" s="76"/>
      <c r="O51" s="109" t="str">
        <f>IF(COUNTA(B51)&gt;0, 4, "")</f>
        <v/>
      </c>
      <c r="AF51" s="73" t="s">
        <v>54</v>
      </c>
    </row>
    <row r="52" spans="1:32" x14ac:dyDescent="0.4">
      <c r="A52" s="58" t="s">
        <v>63</v>
      </c>
      <c r="B52" s="97"/>
      <c r="C52" s="52" t="s">
        <v>52</v>
      </c>
      <c r="D52" s="52" t="s">
        <v>64</v>
      </c>
      <c r="F52" s="84"/>
      <c r="H52" s="84"/>
      <c r="I52" s="51"/>
      <c r="J52" s="69">
        <v>3.75</v>
      </c>
      <c r="L52" s="70"/>
      <c r="M52" s="71"/>
      <c r="N52" s="76"/>
      <c r="O52" s="109" t="str">
        <f>IF(COUNTA(B52)&gt;0, 3.75, "")</f>
        <v/>
      </c>
      <c r="AF52" s="73" t="s">
        <v>54</v>
      </c>
    </row>
    <row r="53" spans="1:32" x14ac:dyDescent="0.4">
      <c r="A53" s="99" t="s">
        <v>65</v>
      </c>
      <c r="B53" s="97"/>
      <c r="C53" s="117" t="s">
        <v>309</v>
      </c>
      <c r="D53" s="117" t="s">
        <v>66</v>
      </c>
      <c r="E53" s="117"/>
      <c r="F53" s="118"/>
      <c r="H53" s="84"/>
      <c r="I53" s="51"/>
      <c r="J53" s="69">
        <v>3.5</v>
      </c>
      <c r="L53" s="70"/>
      <c r="M53" s="71"/>
      <c r="N53" s="76"/>
      <c r="O53" s="109" t="str">
        <f>IF(COUNTA(B53)&gt;0, 3.5, "")</f>
        <v/>
      </c>
      <c r="AF53" s="73" t="s">
        <v>54</v>
      </c>
    </row>
    <row r="54" spans="1:32" x14ac:dyDescent="0.4">
      <c r="A54" s="58" t="s">
        <v>67</v>
      </c>
      <c r="B54" s="97"/>
      <c r="C54" s="52" t="s">
        <v>310</v>
      </c>
      <c r="D54" s="52" t="s">
        <v>68</v>
      </c>
      <c r="F54" s="84"/>
      <c r="H54" s="84"/>
      <c r="I54" s="51"/>
      <c r="J54" s="69">
        <v>3.5</v>
      </c>
      <c r="L54" s="70"/>
      <c r="M54" s="71"/>
      <c r="N54" s="76"/>
      <c r="O54" s="109" t="str">
        <f>IF(COUNTA(B54)&gt;0, 3.5, "")</f>
        <v/>
      </c>
      <c r="AF54" s="73" t="s">
        <v>54</v>
      </c>
    </row>
    <row r="55" spans="1:32" x14ac:dyDescent="0.4">
      <c r="A55" s="58" t="s">
        <v>69</v>
      </c>
      <c r="B55" s="97"/>
      <c r="C55" s="52" t="s">
        <v>52</v>
      </c>
      <c r="D55" s="52" t="s">
        <v>70</v>
      </c>
      <c r="F55" s="84"/>
      <c r="H55" s="84"/>
      <c r="I55" s="51"/>
      <c r="J55" s="69">
        <v>3</v>
      </c>
      <c r="L55" s="70"/>
      <c r="M55" s="71"/>
      <c r="N55" s="76"/>
      <c r="O55" s="109" t="str">
        <f>IF(COUNTA(B55)&gt;0, 3, "")</f>
        <v/>
      </c>
      <c r="AF55" s="73" t="s">
        <v>54</v>
      </c>
    </row>
    <row r="56" spans="1:32" x14ac:dyDescent="0.4">
      <c r="A56" s="58" t="s">
        <v>71</v>
      </c>
      <c r="B56" s="97"/>
      <c r="C56" s="52" t="s">
        <v>52</v>
      </c>
      <c r="D56" s="52" t="s">
        <v>72</v>
      </c>
      <c r="F56" s="84"/>
      <c r="H56" s="84"/>
      <c r="I56" s="51"/>
      <c r="J56" s="69">
        <v>2.5</v>
      </c>
      <c r="L56" s="70"/>
      <c r="M56" s="71"/>
      <c r="N56" s="76"/>
      <c r="O56" s="109" t="str">
        <f>IF(COUNTA(B56)&gt;0, 2.5, "")</f>
        <v/>
      </c>
      <c r="AF56" s="73" t="s">
        <v>54</v>
      </c>
    </row>
    <row r="57" spans="1:32" x14ac:dyDescent="0.4">
      <c r="A57" s="58" t="s">
        <v>73</v>
      </c>
      <c r="B57" s="97"/>
      <c r="C57" s="52" t="s">
        <v>52</v>
      </c>
      <c r="D57" s="52" t="s">
        <v>74</v>
      </c>
      <c r="F57" s="84"/>
      <c r="H57" s="84"/>
      <c r="I57" s="51"/>
      <c r="J57" s="69">
        <v>2</v>
      </c>
      <c r="L57" s="70"/>
      <c r="M57" s="71"/>
      <c r="N57" s="76"/>
      <c r="O57" s="109" t="str">
        <f>IF(COUNTA(B57)&gt;0, 2, "")</f>
        <v/>
      </c>
      <c r="AF57" s="73" t="s">
        <v>54</v>
      </c>
    </row>
    <row r="58" spans="1:32" x14ac:dyDescent="0.4">
      <c r="A58" s="58" t="s">
        <v>75</v>
      </c>
      <c r="B58" s="97"/>
      <c r="C58" s="52" t="s">
        <v>52</v>
      </c>
      <c r="D58" s="52" t="s">
        <v>76</v>
      </c>
      <c r="F58" s="84"/>
      <c r="H58" s="84"/>
      <c r="I58" s="51"/>
      <c r="J58" s="69">
        <v>1.5</v>
      </c>
      <c r="L58" s="70"/>
      <c r="M58" s="71"/>
      <c r="N58" s="76"/>
      <c r="O58" s="109" t="str">
        <f>IF(COUNTA(B58)&gt;0, 1.5, "")</f>
        <v/>
      </c>
      <c r="AF58" s="73" t="s">
        <v>54</v>
      </c>
    </row>
    <row r="59" spans="1:32" x14ac:dyDescent="0.4">
      <c r="A59" s="58" t="s">
        <v>77</v>
      </c>
      <c r="B59" s="96"/>
      <c r="C59" s="52" t="s">
        <v>52</v>
      </c>
      <c r="D59" s="52" t="s">
        <v>78</v>
      </c>
      <c r="F59" s="84"/>
      <c r="H59" s="84"/>
      <c r="I59" s="51"/>
      <c r="J59" s="69">
        <v>1</v>
      </c>
      <c r="L59" s="70"/>
      <c r="M59" s="71"/>
      <c r="N59" s="76"/>
      <c r="O59" s="109" t="str">
        <f>IF(COUNTA(B59)&gt;0, 1, "")</f>
        <v/>
      </c>
      <c r="AF59" s="73" t="s">
        <v>54</v>
      </c>
    </row>
    <row r="60" spans="1:32" x14ac:dyDescent="0.4">
      <c r="A60" s="52" t="s">
        <v>79</v>
      </c>
      <c r="B60" s="98">
        <f>SUM(B47:B59)</f>
        <v>0</v>
      </c>
      <c r="C60" s="74" t="s">
        <v>80</v>
      </c>
      <c r="D60" s="74"/>
      <c r="F60" s="84"/>
      <c r="H60" s="84"/>
      <c r="I60" s="51"/>
      <c r="L60" s="70"/>
      <c r="M60" s="71"/>
      <c r="N60" s="76"/>
      <c r="O60" s="110"/>
      <c r="AF60" s="73"/>
    </row>
    <row r="61" spans="1:32" x14ac:dyDescent="0.4">
      <c r="C61" s="74"/>
      <c r="D61" s="74"/>
      <c r="F61" s="84"/>
      <c r="H61" s="84"/>
      <c r="I61" s="51"/>
      <c r="L61" s="70"/>
      <c r="M61" s="71"/>
      <c r="N61" s="76"/>
      <c r="O61" s="110"/>
      <c r="AF61" s="73"/>
    </row>
    <row r="62" spans="1:32" x14ac:dyDescent="0.4">
      <c r="A62" s="57" t="s">
        <v>36</v>
      </c>
      <c r="B62" s="45"/>
      <c r="C62" s="74" t="s">
        <v>37</v>
      </c>
      <c r="D62" s="45"/>
      <c r="E62" s="52" t="s">
        <v>38</v>
      </c>
      <c r="F62" s="84"/>
      <c r="H62" s="84"/>
      <c r="I62" s="51"/>
      <c r="L62" s="70"/>
      <c r="M62" s="71"/>
      <c r="N62" s="76"/>
      <c r="O62" s="110"/>
      <c r="AF62" s="73" t="s">
        <v>40</v>
      </c>
    </row>
    <row r="63" spans="1:32" x14ac:dyDescent="0.4">
      <c r="A63" s="57" t="s">
        <v>81</v>
      </c>
      <c r="B63" s="45"/>
      <c r="C63" s="74" t="s">
        <v>37</v>
      </c>
      <c r="D63" s="45"/>
      <c r="E63" s="52" t="s">
        <v>38</v>
      </c>
      <c r="F63" s="84"/>
      <c r="H63" s="84"/>
      <c r="I63" s="51"/>
      <c r="L63" s="70"/>
      <c r="M63" s="71"/>
      <c r="N63" s="76"/>
      <c r="O63" s="110"/>
      <c r="AF63" s="73" t="s">
        <v>40</v>
      </c>
    </row>
    <row r="64" spans="1:32" x14ac:dyDescent="0.4">
      <c r="B64" s="74"/>
      <c r="C64" s="74"/>
      <c r="F64" s="84"/>
      <c r="G64" s="84"/>
      <c r="H64" s="84"/>
      <c r="I64" s="51"/>
      <c r="L64" s="70"/>
      <c r="M64" s="71"/>
      <c r="N64" s="76"/>
      <c r="O64" s="111"/>
      <c r="AF64" s="77"/>
    </row>
    <row r="65" spans="1:32" x14ac:dyDescent="0.4">
      <c r="A65" s="57" t="s">
        <v>82</v>
      </c>
      <c r="I65" s="51"/>
      <c r="J65" s="52" t="s">
        <v>41</v>
      </c>
      <c r="L65" s="70"/>
      <c r="M65" s="71"/>
      <c r="N65" s="76"/>
      <c r="O65" s="111"/>
      <c r="AF65" s="77"/>
    </row>
    <row r="66" spans="1:32" x14ac:dyDescent="0.4">
      <c r="A66" s="48" t="b">
        <v>0</v>
      </c>
      <c r="B66" s="42" t="s">
        <v>83</v>
      </c>
      <c r="I66" s="51"/>
      <c r="J66" s="80">
        <v>3</v>
      </c>
      <c r="L66" s="70"/>
      <c r="M66" s="71"/>
      <c r="N66" s="76"/>
      <c r="O66" s="109" t="str">
        <f>IF(COUNTIF(A66,"TRUE")=1,3,"")</f>
        <v/>
      </c>
      <c r="AF66" s="77"/>
    </row>
    <row r="67" spans="1:32" x14ac:dyDescent="0.4">
      <c r="A67" s="49" t="b">
        <v>0</v>
      </c>
      <c r="B67" s="43" t="s">
        <v>84</v>
      </c>
      <c r="I67" s="51"/>
      <c r="J67" s="80">
        <v>2</v>
      </c>
      <c r="L67" s="70"/>
      <c r="M67" s="71"/>
      <c r="N67" s="76"/>
      <c r="O67" s="109" t="str">
        <f>IF(COUNTIF(A67,"TRUE")=1,2,"")</f>
        <v/>
      </c>
      <c r="AF67" s="77"/>
    </row>
    <row r="68" spans="1:32" x14ac:dyDescent="0.4">
      <c r="A68" s="49" t="b">
        <v>0</v>
      </c>
      <c r="B68" s="52" t="s">
        <v>85</v>
      </c>
      <c r="I68" s="51"/>
      <c r="J68" s="80">
        <v>3</v>
      </c>
      <c r="L68" s="70"/>
      <c r="M68" s="71"/>
      <c r="N68" s="76"/>
      <c r="O68" s="109" t="str">
        <f>IF(COUNTIF(A68,"TRUE")=1,3,"")</f>
        <v/>
      </c>
      <c r="AF68" s="77"/>
    </row>
    <row r="69" spans="1:32" x14ac:dyDescent="0.4">
      <c r="A69" s="49" t="b">
        <v>0</v>
      </c>
      <c r="B69" s="52" t="s">
        <v>86</v>
      </c>
      <c r="I69" s="51"/>
      <c r="J69" s="80">
        <v>2.5</v>
      </c>
      <c r="L69" s="70"/>
      <c r="M69" s="71"/>
      <c r="N69" s="76"/>
      <c r="O69" s="109" t="str">
        <f>IF(COUNTIF(A69,"TRUE")=1,2.5,"")</f>
        <v/>
      </c>
      <c r="AF69" s="77"/>
    </row>
    <row r="70" spans="1:32" x14ac:dyDescent="0.4">
      <c r="A70" s="49" t="b">
        <v>0</v>
      </c>
      <c r="B70" s="52" t="s">
        <v>87</v>
      </c>
      <c r="I70" s="51"/>
      <c r="J70" s="80">
        <v>2.5</v>
      </c>
      <c r="L70" s="70"/>
      <c r="M70" s="71"/>
      <c r="N70" s="76"/>
      <c r="O70" s="109" t="str">
        <f>IF(COUNTIF(A70,"TRUE")=1,2.5,"")</f>
        <v/>
      </c>
      <c r="AF70" s="77"/>
    </row>
    <row r="71" spans="1:32" x14ac:dyDescent="0.4">
      <c r="A71" s="49" t="b">
        <v>0</v>
      </c>
      <c r="B71" s="52" t="s">
        <v>88</v>
      </c>
      <c r="I71" s="51"/>
      <c r="J71" s="80">
        <v>2</v>
      </c>
      <c r="L71" s="70"/>
      <c r="M71" s="71"/>
      <c r="N71" s="76"/>
      <c r="O71" s="109" t="str">
        <f>IF(COUNTIF(A71,"TRUE")=1,2,"")</f>
        <v/>
      </c>
      <c r="AF71" s="77"/>
    </row>
    <row r="72" spans="1:32" x14ac:dyDescent="0.4">
      <c r="A72" s="49" t="b">
        <v>0</v>
      </c>
      <c r="B72" s="52" t="s">
        <v>89</v>
      </c>
      <c r="I72" s="51"/>
      <c r="J72" s="80">
        <v>2</v>
      </c>
      <c r="L72" s="70"/>
      <c r="M72" s="71"/>
      <c r="N72" s="76"/>
      <c r="O72" s="109" t="str">
        <f>IF(COUNTIF(A72,"TRUE")=1,2,"")</f>
        <v/>
      </c>
      <c r="AF72" s="77"/>
    </row>
    <row r="73" spans="1:32" x14ac:dyDescent="0.4">
      <c r="A73" s="49" t="b">
        <v>0</v>
      </c>
      <c r="B73" s="52" t="s">
        <v>90</v>
      </c>
      <c r="I73" s="51"/>
      <c r="J73" s="80">
        <v>1.5</v>
      </c>
      <c r="L73" s="70"/>
      <c r="M73" s="71"/>
      <c r="N73" s="76"/>
      <c r="O73" s="109" t="str">
        <f>IF(COUNTIF(A73,"TRUE")=1,1.5,"")</f>
        <v/>
      </c>
      <c r="AF73" s="77"/>
    </row>
    <row r="74" spans="1:32" x14ac:dyDescent="0.4">
      <c r="A74" s="49" t="b">
        <v>0</v>
      </c>
      <c r="B74" s="52" t="s">
        <v>91</v>
      </c>
      <c r="I74" s="51"/>
      <c r="J74" s="80">
        <v>1.5</v>
      </c>
      <c r="L74" s="70"/>
      <c r="M74" s="71"/>
      <c r="N74" s="76"/>
      <c r="O74" s="109" t="str">
        <f>IF(COUNTIF(A74,"TRUE")=1,1.5,"")</f>
        <v/>
      </c>
      <c r="AF74" s="77"/>
    </row>
    <row r="75" spans="1:32" x14ac:dyDescent="0.4">
      <c r="A75" s="49" t="b">
        <v>0</v>
      </c>
      <c r="B75" s="52" t="s">
        <v>92</v>
      </c>
      <c r="I75" s="51"/>
      <c r="J75" s="80">
        <v>1</v>
      </c>
      <c r="L75" s="70"/>
      <c r="M75" s="71"/>
      <c r="N75" s="76"/>
      <c r="O75" s="109" t="str">
        <f>IF(COUNTIF(A75,"TRUE")=1,1,"")</f>
        <v/>
      </c>
      <c r="AF75" s="77"/>
    </row>
    <row r="76" spans="1:32" x14ac:dyDescent="0.4">
      <c r="A76" s="49" t="b">
        <v>0</v>
      </c>
      <c r="B76" s="42" t="s">
        <v>288</v>
      </c>
      <c r="I76" s="51"/>
      <c r="J76" s="80">
        <v>3</v>
      </c>
      <c r="L76" s="70"/>
      <c r="M76" s="71"/>
      <c r="N76" s="76"/>
      <c r="O76" s="109" t="str">
        <f>IF(COUNTIF(A76,"TRUE")=1,3,"")</f>
        <v/>
      </c>
      <c r="AF76" s="77"/>
    </row>
    <row r="77" spans="1:32" x14ac:dyDescent="0.4">
      <c r="A77" s="49" t="b">
        <v>0</v>
      </c>
      <c r="B77" s="52" t="s">
        <v>289</v>
      </c>
      <c r="I77" s="51"/>
      <c r="J77" s="80">
        <v>2</v>
      </c>
      <c r="L77" s="70"/>
      <c r="M77" s="71"/>
      <c r="N77" s="76"/>
      <c r="O77" s="109" t="str">
        <f>IF(COUNTIF(A77,"TRUE")=1,2,"")</f>
        <v/>
      </c>
      <c r="AF77" s="77"/>
    </row>
    <row r="78" spans="1:32" x14ac:dyDescent="0.4">
      <c r="A78" s="49" t="b">
        <v>0</v>
      </c>
      <c r="B78" s="52" t="s">
        <v>93</v>
      </c>
      <c r="I78" s="51"/>
      <c r="J78" s="80">
        <v>1</v>
      </c>
      <c r="L78" s="70"/>
      <c r="M78" s="71"/>
      <c r="N78" s="76"/>
      <c r="O78" s="109" t="str">
        <f>IF(COUNTIF(A78,"TRUE")=1,1,"")</f>
        <v/>
      </c>
      <c r="AF78" s="77"/>
    </row>
    <row r="79" spans="1:32" x14ac:dyDescent="0.4">
      <c r="A79" s="49" t="b">
        <v>0</v>
      </c>
      <c r="B79" s="52" t="s">
        <v>94</v>
      </c>
      <c r="I79" s="51"/>
      <c r="J79" s="52" t="s">
        <v>95</v>
      </c>
      <c r="L79" s="70"/>
      <c r="M79" s="71"/>
      <c r="N79" s="76"/>
      <c r="O79" s="111"/>
      <c r="Q79" s="84"/>
      <c r="AF79" s="77"/>
    </row>
    <row r="80" spans="1:32" x14ac:dyDescent="0.4">
      <c r="A80" s="49" t="b">
        <v>0</v>
      </c>
      <c r="B80" s="52" t="s">
        <v>290</v>
      </c>
      <c r="I80" s="51"/>
      <c r="J80" s="52" t="s">
        <v>95</v>
      </c>
      <c r="L80" s="70"/>
      <c r="M80" s="71"/>
      <c r="N80" s="76"/>
      <c r="O80" s="111"/>
      <c r="Q80" s="84"/>
      <c r="AF80" s="77"/>
    </row>
    <row r="81" spans="1:32" x14ac:dyDescent="0.4">
      <c r="I81" s="51"/>
      <c r="K81" s="58"/>
      <c r="L81" s="81">
        <f>MAX(O47:O59)</f>
        <v>0</v>
      </c>
      <c r="M81" s="82">
        <f>MAX(O66:O78)</f>
        <v>0</v>
      </c>
      <c r="N81" s="83">
        <f>SUM(L81:M81)</f>
        <v>0</v>
      </c>
      <c r="O81" s="111"/>
      <c r="Q81" s="84"/>
      <c r="AF81" s="77"/>
    </row>
    <row r="82" spans="1:32" x14ac:dyDescent="0.4">
      <c r="A82" s="57" t="s">
        <v>298</v>
      </c>
      <c r="I82" s="51"/>
      <c r="L82" s="70"/>
      <c r="M82" s="71"/>
      <c r="N82" s="76"/>
      <c r="O82" s="111"/>
      <c r="AF82" s="77"/>
    </row>
    <row r="83" spans="1:32" ht="33" customHeight="1" x14ac:dyDescent="0.4">
      <c r="A83" s="128"/>
      <c r="B83" s="128"/>
      <c r="C83" s="128"/>
      <c r="D83" s="128"/>
      <c r="E83" s="128"/>
      <c r="F83" s="128"/>
      <c r="G83" s="128"/>
      <c r="H83" s="128"/>
      <c r="I83" s="51">
        <f>LEN(A83)</f>
        <v>0</v>
      </c>
      <c r="L83" s="70"/>
      <c r="M83" s="71"/>
      <c r="N83" s="76"/>
      <c r="O83" s="111"/>
      <c r="Q83" s="85"/>
      <c r="AF83" s="77" t="s">
        <v>47</v>
      </c>
    </row>
    <row r="84" spans="1:32" x14ac:dyDescent="0.4">
      <c r="A84" s="100" t="s">
        <v>96</v>
      </c>
      <c r="B84" s="66"/>
      <c r="C84" s="66"/>
      <c r="D84" s="66"/>
      <c r="E84" s="66"/>
      <c r="F84" s="66"/>
      <c r="G84" s="66"/>
      <c r="H84" s="66"/>
      <c r="I84" s="51"/>
      <c r="L84" s="70"/>
      <c r="M84" s="71"/>
      <c r="N84" s="76"/>
      <c r="O84" s="111"/>
      <c r="AF84" s="77"/>
    </row>
    <row r="85" spans="1:32" ht="18.75" customHeight="1" x14ac:dyDescent="0.4">
      <c r="A85" s="57" t="s">
        <v>97</v>
      </c>
      <c r="B85" s="52" t="s">
        <v>98</v>
      </c>
      <c r="C85" s="52" t="s">
        <v>99</v>
      </c>
      <c r="D85" s="52" t="s">
        <v>100</v>
      </c>
      <c r="E85" s="123" t="s">
        <v>101</v>
      </c>
      <c r="F85" s="123"/>
      <c r="G85" s="123"/>
      <c r="I85" s="51"/>
      <c r="J85" s="52" t="s">
        <v>308</v>
      </c>
      <c r="L85" s="70"/>
      <c r="M85" s="71"/>
      <c r="N85" s="76"/>
      <c r="O85" s="111"/>
      <c r="AF85" s="77"/>
    </row>
    <row r="86" spans="1:32" ht="18.75" customHeight="1" x14ac:dyDescent="0.4">
      <c r="B86" s="46" t="s">
        <v>109</v>
      </c>
      <c r="C86" s="47" t="s">
        <v>109</v>
      </c>
      <c r="D86" s="47" t="s">
        <v>109</v>
      </c>
      <c r="E86" s="130" t="s">
        <v>109</v>
      </c>
      <c r="F86" s="130"/>
      <c r="G86" s="131"/>
      <c r="I86" s="51"/>
      <c r="J86" s="114" t="str">
        <f>IF(COUNTIFS(C86,"要介護5",D86,"している",E86,"自分")=1,5,"")&amp;(IF(COUNTIFS(C86,"要介護5",D86,"していない",E86,"自分")=1,4.5,""))&amp;(IF(COUNTIFS(C86,"要介護5",D86,"している",E86,"自分と自分以外で同程度に分担")=1,4.5,""))&amp;(IF(COUNTIFS(C86,"要介護4",D86,"している",E86,"自分")=1,4.5,""))&amp;(IF(COUNTIFS(C86,"要介護5",D86,"していない",E86,"自分と自分以外で同程度に分担")=1,4,""))&amp;(IF(COUNTIFS(C86,"要介護5",D86,"している",E86,"自分以外")=1,4,""))&amp;(IF(COUNTIFS(C86,"要介護4",D86,"していない",E86,"自分")=1,4,""))&amp;(IF(COUNTIFS(C86,"要介護4",D86,"している",E86,"自分と自分以外で同程度に分担")=1,4,""))&amp;(IF(COUNTIFS(C86,"要介護3",D86,"している",E86,"自分")=1,4,""))&amp;(IF(COUNTIFS(C86,"要介護5",D86,"していない",E86,"自分以外")=1,3.5,""))&amp;(IF(COUNTIFS(C86,"要介護4",D86,"していない",E86,"自分と自分以外で同程度に分担")=1,3.5,""))&amp;(IF(COUNTIFS(C86,"要介護4",D86,"している",E86,"自分以外")=1,3.5,""))&amp;(IF(COUNTIFS(C86,"要介護3",D86,"していない",E86,"自分")=1,3.5,""))&amp;(IF(COUNTIFS(C86,"要介護3",D86,"している",E86,"自分と自分以外で同程度に分担")=1,3.5,""))&amp;(IF(COUNTIFS(C86,"要介護2",D86,"している",E86,"自分")=1,3.5,""))&amp;(IF(COUNTIFS(C86,"要介護4",D86,"していない",E86,"自分以外")=1,3,""))&amp;(IF(COUNTIFS(C86,"要介護3",D86,"していない",E86,"自分と自分以外で同程度に分担")=1,3,""))&amp;(IF(COUNTIFS(C86,"要介護3",D86,"している",E86,"自分以外")=1,3,""))&amp;(IF(COUNTIFS(C86,"要介護2",D86,"していない",E86,"自分")=1,3,""))&amp;(IF(COUNTIFS(C86,"要介護2",D86,"している",E86,"自分と自分以外で同程度に分担")=1,3,""))&amp;(IF(COUNTIFS(C86,"要介護1",D86,"している",E86,"自分")=1,3,""))&amp;(IF(COUNTIFS(C86,"要支援2",D86,"している",E86,"自分")=1,2.5,""))&amp;(IF(COUNTIFS(C86,"要介護3",D86,"していない",E86,"自分以外")=1,2.5,""))&amp;(IF(COUNTIFS(C86,"要介護2",D86,"していない",E86,"自分と自分以外で同程度に分担")=1,2.5,""))&amp;(IF(COUNTIFS(C86,"要介護2",D86,"している",E86,"自分以外")=1,2.5,""))&amp;(IF(COUNTIFS(C86,"要介護1",D86,"していない",E86,"自分")=1,2.5,""))&amp;(IF(COUNTIFS(C86,"要介護1",D86,"している",E86,"自分と自分以外で同程度に分担")=1,2.5,""))&amp;(IF(COUNTIFS(C86,"要支援2",D86,"していない",E86,"自分")=1,2,""))&amp;(IF(COUNTIFS(C86,"要支援2",D86,"している",E86,"自分と自分以外で同程度に分担")=1,2,""))&amp;(IF(COUNTIFS(C86,"要支援1",D86,"している",E86,"自分")=1,2,""))&amp;(IF(COUNTIFS(C86,"要介護2",D86,"していない",E86,"自分以外")=1,2,""))&amp;(IF(COUNTIFS(C86,"要介護1",D86,"していない",E86,"自分と自分以外で同程度に分担")=1,2,""))&amp;(IF(COUNTIFS(C86,"要介護1",D86,"している",E86,"自分以外")=1,2,""))&amp;(IF(COUNTIFS(C86,"要支援2",D86,"していない",E86,"自分と自分以外で同程度に分担")=1,1.5,""))&amp;(IF(COUNTIFS(C86,"要支援2",D86,"している",E86,"自分以外")=1,1.5,""))&amp;(IF(COUNTIFS(C86,"要支援1",D86,"していない",E86,"自分")=1,1.5,""))&amp;(IF(COUNTIFS(C86,"要支援1",D86,"している",E86,"自分と自分以外で同程度に分担")=1,1.5,""))&amp;(IF(COUNTIFS(C86,"要介護1",D86,"していない",E86,"自分以外")=1,1.5,""))&amp;(IF(COUNTIFS(C86,"要支援2",D86,"していない",E86,"自分以外")=1,1,""))&amp;(IF(COUNTIFS(C86,"要支援1",D86,"していない",E86,"自分と自分以外で同程度に分担")=1,1,""))&amp;(IF(COUNTIFS(C86,"要支援1",D86,"している",E86,"自分以外")=1,1,""))&amp;(IF(COUNTIFS(C86,"要支援1",D86,"していない",E86,"自分以外")=1,0.5,""))&amp;(IF(COUNTIFS(C86,"選択",D86,"選択",E86,"選択")=1,0,""))</f>
        <v>0</v>
      </c>
      <c r="K86" s="86"/>
      <c r="L86" s="70"/>
      <c r="M86" s="71"/>
      <c r="N86" s="76"/>
      <c r="O86" s="120">
        <f>VALUE(J86)</f>
        <v>0</v>
      </c>
      <c r="R86" s="69" t="s">
        <v>102</v>
      </c>
      <c r="S86" s="105">
        <v>2</v>
      </c>
      <c r="T86" s="69" t="s">
        <v>103</v>
      </c>
      <c r="U86" s="105">
        <v>2.5</v>
      </c>
      <c r="V86" s="69" t="s">
        <v>104</v>
      </c>
      <c r="W86" s="105">
        <v>3</v>
      </c>
      <c r="X86" s="69" t="s">
        <v>105</v>
      </c>
      <c r="Y86" s="105">
        <v>3.5</v>
      </c>
      <c r="Z86" s="69" t="s">
        <v>106</v>
      </c>
      <c r="AA86" s="105">
        <v>4</v>
      </c>
      <c r="AB86" s="69" t="s">
        <v>107</v>
      </c>
      <c r="AC86" s="106">
        <v>4.5</v>
      </c>
      <c r="AD86" s="69" t="s">
        <v>108</v>
      </c>
      <c r="AE86" s="106">
        <v>5</v>
      </c>
      <c r="AF86" s="77" t="s">
        <v>110</v>
      </c>
    </row>
    <row r="87" spans="1:32" ht="18.75" customHeight="1" x14ac:dyDescent="0.4">
      <c r="B87" s="46" t="s">
        <v>109</v>
      </c>
      <c r="C87" s="47" t="s">
        <v>109</v>
      </c>
      <c r="D87" s="47" t="s">
        <v>109</v>
      </c>
      <c r="E87" s="130" t="s">
        <v>109</v>
      </c>
      <c r="F87" s="130"/>
      <c r="G87" s="131"/>
      <c r="I87" s="51"/>
      <c r="J87" s="115" t="str">
        <f>IF(COUNTIFS(C87,"要介護5",D87,"している",E87,"自分")=1,5,"")&amp;(IF(COUNTIFS(C87,"要介護5",D87,"していない",E87,"自分")=1,4.5,""))&amp;(IF(COUNTIFS(C87,"要介護5",D87,"している",E87,"自分と自分以外で同程度に分担")=1,4.5,""))&amp;(IF(COUNTIFS(C87,"要介護4",D87,"している",E87,"自分")=1,4.5,""))&amp;(IF(COUNTIFS(C87,"要介護5",D87,"していない",E87,"自分と自分以外で同程度に分担")=1,4,""))&amp;(IF(COUNTIFS(C87,"要介護5",D87,"している",E87,"自分以外")=1,4,""))&amp;(IF(COUNTIFS(C87,"要介護4",D87,"していない",E87,"自分")=1,4,""))&amp;(IF(COUNTIFS(C87,"要介護4",D87,"している",E87,"自分と自分以外で同程度に分担")=1,4,""))&amp;(IF(COUNTIFS(C87,"要介護3",D87,"している",E87,"自分")=1,4,""))&amp;(IF(COUNTIFS(C87,"要介護5",D87,"していない",E87,"自分以外")=1,3.5,""))&amp;(IF(COUNTIFS(C87,"要介護4",D87,"していない",E87,"自分と自分以外で同程度に分担")=1,3.5,""))&amp;(IF(COUNTIFS(C87,"要介護4",D87,"している",E87,"自分以外")=1,3.5,""))&amp;(IF(COUNTIFS(C87,"要介護3",D87,"していない",E87,"自分")=1,3.5,""))&amp;(IF(COUNTIFS(C87,"要介護3",D87,"している",E87,"自分と自分以外で同程度に分担")=1,3.5,""))&amp;(IF(COUNTIFS(C87,"要介護2",D87,"している",E87,"自分")=1,3.5,""))&amp;(IF(COUNTIFS(C87,"要介護4",D87,"していない",E87,"自分以外")=1,3,""))&amp;(IF(COUNTIFS(C87,"要介護3",D87,"していない",E87,"自分と自分以外で同程度に分担")=1,3,""))&amp;(IF(COUNTIFS(C87,"要介護3",D87,"している",E87,"自分以外")=1,3,""))&amp;(IF(COUNTIFS(C87,"要介護2",D87,"していない",E87,"自分")=1,3,""))&amp;(IF(COUNTIFS(C87,"要介護2",D87,"している",E87,"自分と自分以外で同程度に分担")=1,3,""))&amp;(IF(COUNTIFS(C87,"要介護1",D87,"している",E87,"自分")=1,3,""))&amp;(IF(COUNTIFS(C87,"要支援2",D87,"している",E87,"自分")=1,2.5,""))&amp;(IF(COUNTIFS(C87,"要介護3",D87,"していない",E87,"自分以外")=1,2.5,""))&amp;(IF(COUNTIFS(C87,"要介護2",D87,"していない",E87,"自分と自分以外で同程度に分担")=1,2.5,""))&amp;(IF(COUNTIFS(C87,"要介護2",D87,"している",E87,"自分以外")=1,2.5,""))&amp;(IF(COUNTIFS(C87,"要介護1",D87,"していない",E87,"自分")=1,2.5,""))&amp;(IF(COUNTIFS(C87,"要介護1",D87,"している",E87,"自分と自分以外で同程度に分担")=1,2.5,""))&amp;(IF(COUNTIFS(C87,"要支援2",D87,"していない",E87,"自分")=1,2,""))&amp;(IF(COUNTIFS(C87,"要支援2",D87,"している",E87,"自分と自分以外で同程度に分担")=1,2,""))&amp;(IF(COUNTIFS(C87,"要支援1",D87,"している",E87,"自分")=1,2,""))&amp;(IF(COUNTIFS(C87,"要介護2",D87,"していない",E87,"自分以外")=1,2,""))&amp;(IF(COUNTIFS(C87,"要介護1",D87,"していない",E87,"自分と自分以外で同程度に分担")=1,2,""))&amp;(IF(COUNTIFS(C87,"要介護1",D87,"している",E87,"自分以外")=1,2,""))&amp;(IF(COUNTIFS(C87,"要支援2",D87,"していない",E87,"自分と自分以外で同程度に分担")=1,1.5,""))&amp;(IF(COUNTIFS(C87,"要支援2",D87,"している",E87,"自分以外")=1,1.5,""))&amp;(IF(COUNTIFS(C87,"要支援1",D87,"していない",E87,"自分")=1,1.5,""))&amp;(IF(COUNTIFS(C87,"要支援1",D87,"している",E87,"自分と自分以外で同程度に分担")=1,1.5,""))&amp;(IF(COUNTIFS(C87,"要介護1",D87,"していない",E87,"自分以外")=1,1.5,""))&amp;(IF(COUNTIFS(C87,"要支援2",D87,"していない",E87,"自分以外")=1,1,""))&amp;(IF(COUNTIFS(C87,"要支援1",D87,"していない",E87,"自分と自分以外で同程度に分担")=1,1,""))&amp;(IF(COUNTIFS(C87,"要支援1",D87,"している",E87,"自分以外")=1,1,""))&amp;(IF(COUNTIFS(C87,"要支援1",D87,"していない",E87,"自分以外")=1,0.5,""))&amp;(IF(COUNTIFS(C87,"選択",D87,"選択",E87,"選択")=1,0,""))</f>
        <v>0</v>
      </c>
      <c r="K87" s="87"/>
      <c r="L87" s="70"/>
      <c r="M87" s="71"/>
      <c r="N87" s="76"/>
      <c r="O87" s="120">
        <f>VALUE(J87)</f>
        <v>0</v>
      </c>
      <c r="R87" s="107" t="s">
        <v>111</v>
      </c>
      <c r="S87" s="105">
        <v>1.5</v>
      </c>
      <c r="T87" s="107" t="s">
        <v>112</v>
      </c>
      <c r="U87" s="105">
        <v>2</v>
      </c>
      <c r="V87" s="107" t="s">
        <v>113</v>
      </c>
      <c r="W87" s="105">
        <v>2.5</v>
      </c>
      <c r="X87" s="107" t="s">
        <v>114</v>
      </c>
      <c r="Y87" s="105">
        <v>3</v>
      </c>
      <c r="Z87" s="107" t="s">
        <v>115</v>
      </c>
      <c r="AA87" s="105">
        <v>3.5</v>
      </c>
      <c r="AB87" s="107" t="s">
        <v>116</v>
      </c>
      <c r="AC87" s="106">
        <v>4</v>
      </c>
      <c r="AD87" s="107" t="s">
        <v>117</v>
      </c>
      <c r="AE87" s="106">
        <v>4.5</v>
      </c>
      <c r="AF87" s="77" t="s">
        <v>110</v>
      </c>
    </row>
    <row r="88" spans="1:32" ht="18.75" customHeight="1" x14ac:dyDescent="0.4">
      <c r="A88" s="58"/>
      <c r="B88" s="46" t="s">
        <v>109</v>
      </c>
      <c r="C88" s="47" t="s">
        <v>109</v>
      </c>
      <c r="D88" s="47" t="s">
        <v>109</v>
      </c>
      <c r="E88" s="130" t="s">
        <v>109</v>
      </c>
      <c r="F88" s="130"/>
      <c r="G88" s="131"/>
      <c r="I88" s="51"/>
      <c r="J88" s="116" t="str">
        <f>IF(COUNTIFS(C88,"要介護5",D88,"している",E88,"自分")=1,5,"")&amp;(IF(COUNTIFS(C88,"要介護5",D88,"していない",E88,"自分")=1,4.5,""))&amp;(IF(COUNTIFS(C88,"要介護5",D88,"している",E88,"自分と自分以外で同程度に分担")=1,4.5,""))&amp;(IF(COUNTIFS(C88,"要介護4",D88,"している",E88,"自分")=1,4.5,""))&amp;(IF(COUNTIFS(C88,"要介護5",D88,"していない",E88,"自分と自分以外で同程度に分担")=1,4,""))&amp;(IF(COUNTIFS(C88,"要介護5",D88,"している",E88,"自分以外")=1,4,""))&amp;(IF(COUNTIFS(C88,"要介護4",D88,"していない",E88,"自分")=1,4,""))&amp;(IF(COUNTIFS(C88,"要介護4",D88,"している",E88,"自分と自分以外で同程度に分担")=1,4,""))&amp;(IF(COUNTIFS(C88,"要介護3",D88,"している",E88,"自分")=1,4,""))&amp;(IF(COUNTIFS(C88,"要介護5",D88,"していない",E88,"自分以外")=1,3.5,""))&amp;(IF(COUNTIFS(C88,"要介護4",D88,"していない",E88,"自分と自分以外で同程度に分担")=1,3.5,""))&amp;(IF(COUNTIFS(C88,"要介護4",D88,"している",E88,"自分以外")=1,3.5,""))&amp;(IF(COUNTIFS(C88,"要介護3",D88,"していない",E88,"自分")=1,3.5,""))&amp;(IF(COUNTIFS(C88,"要介護3",D88,"している",E88,"自分と自分以外で同程度に分担")=1,3.5,""))&amp;(IF(COUNTIFS(C88,"要介護2",D88,"している",E88,"自分")=1,3.5,""))&amp;(IF(COUNTIFS(C88,"要介護4",D88,"していない",E88,"自分以外")=1,3,""))&amp;(IF(COUNTIFS(C88,"要介護3",D88,"していない",E88,"自分と自分以外で同程度に分担")=1,3,""))&amp;(IF(COUNTIFS(C88,"要介護3",D88,"している",E88,"自分以外")=1,3,""))&amp;(IF(COUNTIFS(C88,"要介護2",D88,"していない",E88,"自分")=1,3,""))&amp;(IF(COUNTIFS(C88,"要介護2",D88,"している",E88,"自分と自分以外で同程度に分担")=1,3,""))&amp;(IF(COUNTIFS(C88,"要介護1",D88,"している",E88,"自分")=1,3,""))&amp;(IF(COUNTIFS(C88,"要支援2",D88,"している",E88,"自分")=1,2.5,""))&amp;(IF(COUNTIFS(C88,"要介護3",D88,"していない",E88,"自分以外")=1,2.5,""))&amp;(IF(COUNTIFS(C88,"要介護2",D88,"していない",E88,"自分と自分以外で同程度に分担")=1,2.5,""))&amp;(IF(COUNTIFS(C88,"要介護2",D88,"している",E88,"自分以外")=1,2.5,""))&amp;(IF(COUNTIFS(C88,"要介護1",D88,"していない",E88,"自分")=1,2.5,""))&amp;(IF(COUNTIFS(C88,"要介護1",D88,"している",E88,"自分と自分以外で同程度に分担")=1,2.5,""))&amp;(IF(COUNTIFS(C88,"要支援2",D88,"していない",E88,"自分")=1,2,""))&amp;(IF(COUNTIFS(C88,"要支援2",D88,"している",E88,"自分と自分以外で同程度に分担")=1,2,""))&amp;(IF(COUNTIFS(C88,"要支援1",D88,"している",E88,"自分")=1,2,""))&amp;(IF(COUNTIFS(C88,"要介護2",D88,"していない",E88,"自分以外")=1,2,""))&amp;(IF(COUNTIFS(C88,"要介護1",D88,"していない",E88,"自分と自分以外で同程度に分担")=1,2,""))&amp;(IF(COUNTIFS(C88,"要介護1",D88,"している",E88,"自分以外")=1,2,""))&amp;(IF(COUNTIFS(C88,"要支援2",D88,"していない",E88,"自分と自分以外で同程度に分担")=1,1.5,""))&amp;(IF(COUNTIFS(C88,"要支援2",D88,"している",E88,"自分以外")=1,1.5,""))&amp;(IF(COUNTIFS(C88,"要支援1",D88,"していない",E88,"自分")=1,1.5,""))&amp;(IF(COUNTIFS(C88,"要支援1",D88,"している",E88,"自分と自分以外で同程度に分担")=1,1.5,""))&amp;(IF(COUNTIFS(C88,"要介護1",D88,"していない",E88,"自分以外")=1,1.5,""))&amp;(IF(COUNTIFS(C88,"要支援2",D88,"していない",E88,"自分以外")=1,1,""))&amp;(IF(COUNTIFS(C88,"要支援1",D88,"していない",E88,"自分と自分以外で同程度に分担")=1,1,""))&amp;(IF(COUNTIFS(C88,"要支援1",D88,"している",E88,"自分以外")=1,1,""))&amp;(IF(COUNTIFS(C88,"要支援1",D88,"していない",E88,"自分以外")=1,0.5,""))&amp;(IF(COUNTIFS(C88,"選択",D88,"選択",E88,"選択")=1,0,""))</f>
        <v>0</v>
      </c>
      <c r="K88" s="88"/>
      <c r="L88" s="70"/>
      <c r="M88" s="71"/>
      <c r="N88" s="76"/>
      <c r="O88" s="120">
        <f>VALUE(J88)</f>
        <v>0</v>
      </c>
      <c r="R88" s="107" t="s">
        <v>118</v>
      </c>
      <c r="S88" s="105">
        <v>1</v>
      </c>
      <c r="T88" s="107" t="s">
        <v>119</v>
      </c>
      <c r="U88" s="105">
        <v>1.5</v>
      </c>
      <c r="V88" s="107" t="s">
        <v>120</v>
      </c>
      <c r="W88" s="105">
        <v>2</v>
      </c>
      <c r="X88" s="107" t="s">
        <v>121</v>
      </c>
      <c r="Y88" s="105">
        <v>2.5</v>
      </c>
      <c r="Z88" s="107" t="s">
        <v>122</v>
      </c>
      <c r="AA88" s="105">
        <v>3</v>
      </c>
      <c r="AB88" s="107" t="s">
        <v>123</v>
      </c>
      <c r="AC88" s="106">
        <v>3.5</v>
      </c>
      <c r="AD88" s="107" t="s">
        <v>124</v>
      </c>
      <c r="AE88" s="106">
        <v>4</v>
      </c>
      <c r="AF88" s="77" t="s">
        <v>110</v>
      </c>
    </row>
    <row r="89" spans="1:32" ht="18.75" customHeight="1" x14ac:dyDescent="0.4">
      <c r="A89" s="58"/>
      <c r="B89" s="46" t="s">
        <v>109</v>
      </c>
      <c r="C89" s="47" t="s">
        <v>109</v>
      </c>
      <c r="D89" s="47" t="s">
        <v>109</v>
      </c>
      <c r="E89" s="130" t="s">
        <v>109</v>
      </c>
      <c r="F89" s="130"/>
      <c r="G89" s="131"/>
      <c r="I89" s="51"/>
      <c r="J89" s="116" t="str">
        <f>IF(COUNTIFS(C89,"要介護5",D89,"している",E89,"自分")=1,5,"")&amp;(IF(COUNTIFS(C89,"要介護5",D89,"していない",E89,"自分")=1,4.5,""))&amp;(IF(COUNTIFS(C89,"要介護5",D89,"している",E89,"自分と自分以外で同程度に分担")=1,4.5,""))&amp;(IF(COUNTIFS(C89,"要介護4",D89,"している",E89,"自分")=1,4.5,""))&amp;(IF(COUNTIFS(C89,"要介護5",D89,"していない",E89,"自分と自分以外で同程度に分担")=1,4,""))&amp;(IF(COUNTIFS(C89,"要介護5",D89,"している",E89,"自分以外")=1,4,""))&amp;(IF(COUNTIFS(C89,"要介護4",D89,"していない",E89,"自分")=1,4,""))&amp;(IF(COUNTIFS(C89,"要介護4",D89,"している",E89,"自分と自分以外で同程度に分担")=1,4,""))&amp;(IF(COUNTIFS(C89,"要介護3",D89,"している",E89,"自分")=1,4,""))&amp;(IF(COUNTIFS(C89,"要介護5",D89,"していない",E89,"自分以外")=1,3.5,""))&amp;(IF(COUNTIFS(C89,"要介護4",D89,"していない",E89,"自分と自分以外で同程度に分担")=1,3.5,""))&amp;(IF(COUNTIFS(C89,"要介護4",D89,"している",E89,"自分以外")=1,3.5,""))&amp;(IF(COUNTIFS(C89,"要介護3",D89,"していない",E89,"自分")=1,3.5,""))&amp;(IF(COUNTIFS(C89,"要介護3",D89,"している",E89,"自分と自分以外で同程度に分担")=1,3.5,""))&amp;(IF(COUNTIFS(C89,"要介護2",D89,"している",E89,"自分")=1,3.5,""))&amp;(IF(COUNTIFS(C89,"要介護4",D89,"していない",E89,"自分以外")=1,3,""))&amp;(IF(COUNTIFS(C89,"要介護3",D89,"していない",E89,"自分と自分以外で同程度に分担")=1,3,""))&amp;(IF(COUNTIFS(C89,"要介護3",D89,"している",E89,"自分以外")=1,3,""))&amp;(IF(COUNTIFS(C89,"要介護2",D89,"していない",E89,"自分")=1,3,""))&amp;(IF(COUNTIFS(C89,"要介護2",D89,"している",E89,"自分と自分以外で同程度に分担")=1,3,""))&amp;(IF(COUNTIFS(C89,"要介護1",D89,"している",E89,"自分")=1,3,""))&amp;(IF(COUNTIFS(C89,"要支援2",D89,"している",E89,"自分")=1,2.5,""))&amp;(IF(COUNTIFS(C89,"要介護3",D89,"していない",E89,"自分以外")=1,2.5,""))&amp;(IF(COUNTIFS(C89,"要介護2",D89,"していない",E89,"自分と自分以外で同程度に分担")=1,2.5,""))&amp;(IF(COUNTIFS(C89,"要介護2",D89,"している",E89,"自分以外")=1,2.5,""))&amp;(IF(COUNTIFS(C89,"要介護1",D89,"していない",E89,"自分")=1,2.5,""))&amp;(IF(COUNTIFS(C89,"要介護1",D89,"している",E89,"自分と自分以外で同程度に分担")=1,2.5,""))&amp;(IF(COUNTIFS(C89,"要支援2",D89,"していない",E89,"自分")=1,2,""))&amp;(IF(COUNTIFS(C89,"要支援2",D89,"している",E89,"自分と自分以外で同程度に分担")=1,2,""))&amp;(IF(COUNTIFS(C89,"要支援1",D89,"している",E89,"自分")=1,2,""))&amp;(IF(COUNTIFS(C89,"要介護2",D89,"していない",E89,"自分以外")=1,2,""))&amp;(IF(COUNTIFS(C89,"要介護1",D89,"していない",E89,"自分と自分以外で同程度に分担")=1,2,""))&amp;(IF(COUNTIFS(C89,"要介護1",D89,"している",E89,"自分以外")=1,2,""))&amp;(IF(COUNTIFS(C89,"要支援2",D89,"していない",E89,"自分と自分以外で同程度に分担")=1,1.5,""))&amp;(IF(COUNTIFS(C89,"要支援2",D89,"している",E89,"自分以外")=1,1.5,""))&amp;(IF(COUNTIFS(C89,"要支援1",D89,"していない",E89,"自分")=1,1.5,""))&amp;(IF(COUNTIFS(C89,"要支援1",D89,"している",E89,"自分と自分以外で同程度に分担")=1,1.5,""))&amp;(IF(COUNTIFS(C89,"要介護1",D89,"していない",E89,"自分以外")=1,1.5,""))&amp;(IF(COUNTIFS(C89,"要支援2",D89,"していない",E89,"自分以外")=1,1,""))&amp;(IF(COUNTIFS(C89,"要支援1",D89,"していない",E89,"自分と自分以外で同程度に分担")=1,1,""))&amp;(IF(COUNTIFS(C89,"要支援1",D89,"している",E89,"自分以外")=1,1,""))&amp;(IF(COUNTIFS(C89,"要支援1",D89,"していない",E89,"自分以外")=1,0.5,""))&amp;(IF(COUNTIFS(C89,"選択",D89,"選択",E89,"選択")=1,0,""))</f>
        <v>0</v>
      </c>
      <c r="K89" s="88"/>
      <c r="L89" s="70"/>
      <c r="M89" s="71"/>
      <c r="N89" s="76"/>
      <c r="O89" s="120">
        <f>VALUE(J89)</f>
        <v>0</v>
      </c>
      <c r="R89" s="69" t="s">
        <v>125</v>
      </c>
      <c r="S89" s="105">
        <v>1.5</v>
      </c>
      <c r="T89" s="69" t="s">
        <v>126</v>
      </c>
      <c r="U89" s="105">
        <v>2</v>
      </c>
      <c r="V89" s="69" t="s">
        <v>127</v>
      </c>
      <c r="W89" s="105">
        <v>2.5</v>
      </c>
      <c r="X89" s="69" t="s">
        <v>128</v>
      </c>
      <c r="Y89" s="105">
        <v>3</v>
      </c>
      <c r="Z89" s="69" t="s">
        <v>129</v>
      </c>
      <c r="AA89" s="105">
        <v>3.5</v>
      </c>
      <c r="AB89" s="69" t="s">
        <v>130</v>
      </c>
      <c r="AC89" s="106">
        <v>4</v>
      </c>
      <c r="AD89" s="69" t="s">
        <v>131</v>
      </c>
      <c r="AE89" s="106">
        <v>4.5</v>
      </c>
      <c r="AF89" s="77" t="s">
        <v>110</v>
      </c>
    </row>
    <row r="90" spans="1:32" ht="18.75" customHeight="1" x14ac:dyDescent="0.4">
      <c r="A90" s="58"/>
      <c r="H90" s="58" t="s">
        <v>299</v>
      </c>
      <c r="I90" s="51"/>
      <c r="L90" s="70"/>
      <c r="M90" s="71"/>
      <c r="N90" s="76"/>
      <c r="O90" s="121"/>
      <c r="R90" s="69" t="s">
        <v>132</v>
      </c>
      <c r="S90" s="105">
        <v>1</v>
      </c>
      <c r="T90" s="69" t="s">
        <v>133</v>
      </c>
      <c r="U90" s="105">
        <v>1.5</v>
      </c>
      <c r="V90" s="108" t="s">
        <v>134</v>
      </c>
      <c r="W90" s="105">
        <v>2</v>
      </c>
      <c r="X90" s="69" t="s">
        <v>135</v>
      </c>
      <c r="Y90" s="105">
        <v>2.5</v>
      </c>
      <c r="Z90" s="69" t="s">
        <v>136</v>
      </c>
      <c r="AA90" s="105">
        <v>3</v>
      </c>
      <c r="AB90" s="69" t="s">
        <v>137</v>
      </c>
      <c r="AC90" s="106">
        <v>3.5</v>
      </c>
      <c r="AD90" s="69" t="s">
        <v>138</v>
      </c>
      <c r="AE90" s="106">
        <v>4</v>
      </c>
      <c r="AF90" s="77"/>
    </row>
    <row r="91" spans="1:32" ht="18.75" customHeight="1" x14ac:dyDescent="0.4">
      <c r="A91" s="57" t="s">
        <v>146</v>
      </c>
      <c r="B91" s="45"/>
      <c r="C91" s="74" t="s">
        <v>37</v>
      </c>
      <c r="D91" s="45"/>
      <c r="E91" s="52" t="s">
        <v>38</v>
      </c>
      <c r="I91" s="51"/>
      <c r="J91" s="84"/>
      <c r="K91" s="84"/>
      <c r="L91" s="78"/>
      <c r="M91" s="89"/>
      <c r="N91" s="90"/>
      <c r="O91" s="69"/>
      <c r="R91" s="69" t="s">
        <v>139</v>
      </c>
      <c r="S91" s="105">
        <v>0.5</v>
      </c>
      <c r="T91" s="69" t="s">
        <v>140</v>
      </c>
      <c r="U91" s="105">
        <v>1</v>
      </c>
      <c r="V91" s="69" t="s">
        <v>141</v>
      </c>
      <c r="W91" s="105">
        <v>1.5</v>
      </c>
      <c r="X91" s="69" t="s">
        <v>142</v>
      </c>
      <c r="Y91" s="105">
        <v>2</v>
      </c>
      <c r="Z91" s="69" t="s">
        <v>143</v>
      </c>
      <c r="AA91" s="105">
        <v>2.5</v>
      </c>
      <c r="AB91" s="69" t="s">
        <v>144</v>
      </c>
      <c r="AC91" s="106">
        <v>3</v>
      </c>
      <c r="AD91" s="69" t="s">
        <v>145</v>
      </c>
      <c r="AE91" s="106">
        <v>3.5</v>
      </c>
      <c r="AF91" s="73" t="s">
        <v>40</v>
      </c>
    </row>
    <row r="92" spans="1:32" ht="18.75" customHeight="1" x14ac:dyDescent="0.4">
      <c r="I92" s="51"/>
      <c r="J92" s="84"/>
      <c r="K92" s="84"/>
      <c r="L92" s="78"/>
      <c r="M92" s="89"/>
      <c r="N92" s="90"/>
      <c r="O92" s="112"/>
      <c r="R92" s="58"/>
      <c r="AF92" s="77"/>
    </row>
    <row r="93" spans="1:32" ht="18.75" customHeight="1" x14ac:dyDescent="0.4">
      <c r="A93" s="57" t="s">
        <v>82</v>
      </c>
      <c r="I93" s="51"/>
      <c r="J93" s="52" t="s">
        <v>147</v>
      </c>
      <c r="L93" s="70"/>
      <c r="M93" s="71"/>
      <c r="N93" s="76"/>
      <c r="O93" s="111"/>
      <c r="R93" s="58"/>
      <c r="AF93" s="77"/>
    </row>
    <row r="94" spans="1:32" ht="18.75" customHeight="1" x14ac:dyDescent="0.4">
      <c r="A94" s="49" t="b">
        <v>0</v>
      </c>
      <c r="B94" s="52" t="s">
        <v>148</v>
      </c>
      <c r="I94" s="51"/>
      <c r="J94" s="80">
        <v>3</v>
      </c>
      <c r="L94" s="70"/>
      <c r="M94" s="71"/>
      <c r="N94" s="76"/>
      <c r="O94" s="109" t="str">
        <f>IF(COUNTIF(A94,"TRUE")=1,3,"")</f>
        <v/>
      </c>
      <c r="R94" s="58"/>
      <c r="AF94" s="77"/>
    </row>
    <row r="95" spans="1:32" ht="18.75" customHeight="1" x14ac:dyDescent="0.4">
      <c r="A95" s="49" t="b">
        <v>0</v>
      </c>
      <c r="B95" s="52" t="s">
        <v>149</v>
      </c>
      <c r="I95" s="51"/>
      <c r="J95" s="80">
        <v>2</v>
      </c>
      <c r="L95" s="70"/>
      <c r="M95" s="71"/>
      <c r="N95" s="76"/>
      <c r="O95" s="109" t="str">
        <f>IF(COUNTIF(A95,"TRUE")=1,2,"")</f>
        <v/>
      </c>
      <c r="R95" s="58"/>
      <c r="AF95" s="77"/>
    </row>
    <row r="96" spans="1:32" ht="18.75" customHeight="1" x14ac:dyDescent="0.4">
      <c r="A96" s="49" t="b">
        <v>0</v>
      </c>
      <c r="B96" s="52" t="s">
        <v>150</v>
      </c>
      <c r="I96" s="51"/>
      <c r="J96" s="80">
        <v>3</v>
      </c>
      <c r="L96" s="70"/>
      <c r="M96" s="71"/>
      <c r="N96" s="76"/>
      <c r="O96" s="109" t="str">
        <f>IF(COUNTIF(A96,"TRUE")=1,3,"")</f>
        <v/>
      </c>
      <c r="R96" s="58"/>
      <c r="AF96" s="77"/>
    </row>
    <row r="97" spans="1:32" ht="18.75" customHeight="1" x14ac:dyDescent="0.4">
      <c r="A97" s="49" t="b">
        <v>0</v>
      </c>
      <c r="B97" s="52" t="s">
        <v>151</v>
      </c>
      <c r="I97" s="51"/>
      <c r="J97" s="80">
        <v>2</v>
      </c>
      <c r="L97" s="70"/>
      <c r="M97" s="71"/>
      <c r="N97" s="76"/>
      <c r="O97" s="109" t="str">
        <f>IF(COUNTIF(A97,"TRUE")=1,2,"")</f>
        <v/>
      </c>
      <c r="R97" s="58"/>
      <c r="AF97" s="77"/>
    </row>
    <row r="98" spans="1:32" ht="18.75" customHeight="1" x14ac:dyDescent="0.4">
      <c r="A98" s="49" t="b">
        <v>0</v>
      </c>
      <c r="B98" s="52" t="s">
        <v>152</v>
      </c>
      <c r="I98" s="51"/>
      <c r="J98" s="80">
        <v>1</v>
      </c>
      <c r="L98" s="70"/>
      <c r="M98" s="71"/>
      <c r="N98" s="76"/>
      <c r="O98" s="109" t="str">
        <f>IF(COUNTIF(A98,"TRUE")=1,1,"")</f>
        <v/>
      </c>
      <c r="R98" s="58"/>
      <c r="AF98" s="77"/>
    </row>
    <row r="99" spans="1:32" ht="18.75" customHeight="1" x14ac:dyDescent="0.4">
      <c r="A99" s="49" t="b">
        <v>0</v>
      </c>
      <c r="B99" s="52" t="s">
        <v>290</v>
      </c>
      <c r="I99" s="51"/>
      <c r="J99" s="52" t="s">
        <v>46</v>
      </c>
      <c r="L99" s="70"/>
      <c r="M99" s="71"/>
      <c r="N99" s="76"/>
      <c r="O99" s="111"/>
      <c r="R99" s="58"/>
      <c r="AF99" s="77"/>
    </row>
    <row r="100" spans="1:32" ht="18.75" customHeight="1" x14ac:dyDescent="0.4">
      <c r="I100" s="51"/>
      <c r="K100" s="58"/>
      <c r="L100" s="81">
        <f>MAX(O86:O89)</f>
        <v>0</v>
      </c>
      <c r="M100" s="82">
        <f>MAX(O94:O98)</f>
        <v>0</v>
      </c>
      <c r="N100" s="83">
        <f>SUM(L100:M100)</f>
        <v>0</v>
      </c>
      <c r="O100" s="111"/>
      <c r="R100" s="58"/>
      <c r="AF100" s="77"/>
    </row>
    <row r="101" spans="1:32" ht="18.75" customHeight="1" x14ac:dyDescent="0.4">
      <c r="A101" s="57" t="s">
        <v>298</v>
      </c>
      <c r="I101" s="51"/>
      <c r="L101" s="70"/>
      <c r="M101" s="71"/>
      <c r="N101" s="76"/>
      <c r="O101" s="111"/>
      <c r="R101" s="58"/>
      <c r="AF101" s="77"/>
    </row>
    <row r="102" spans="1:32" ht="33" customHeight="1" x14ac:dyDescent="0.4">
      <c r="A102" s="128"/>
      <c r="B102" s="128"/>
      <c r="C102" s="128"/>
      <c r="D102" s="128"/>
      <c r="E102" s="128"/>
      <c r="F102" s="128"/>
      <c r="G102" s="128"/>
      <c r="H102" s="128"/>
      <c r="I102" s="51">
        <f>LEN(A102)</f>
        <v>0</v>
      </c>
      <c r="L102" s="70"/>
      <c r="M102" s="71"/>
      <c r="N102" s="76"/>
      <c r="O102" s="111"/>
      <c r="R102" s="58"/>
      <c r="AF102" s="77" t="s">
        <v>47</v>
      </c>
    </row>
    <row r="103" spans="1:32" x14ac:dyDescent="0.4">
      <c r="A103" s="100" t="s">
        <v>153</v>
      </c>
      <c r="B103" s="66"/>
      <c r="C103" s="66"/>
      <c r="D103" s="66"/>
      <c r="E103" s="66"/>
      <c r="F103" s="66"/>
      <c r="G103" s="66"/>
      <c r="H103" s="66"/>
      <c r="I103" s="51"/>
      <c r="L103" s="70"/>
      <c r="M103" s="71"/>
      <c r="N103" s="76"/>
      <c r="O103" s="111"/>
      <c r="R103" s="58"/>
      <c r="AF103" s="77"/>
    </row>
    <row r="104" spans="1:32" ht="18.75" customHeight="1" x14ac:dyDescent="0.4">
      <c r="A104" s="57" t="s">
        <v>154</v>
      </c>
      <c r="C104" s="132"/>
      <c r="D104" s="132"/>
      <c r="E104" s="132"/>
      <c r="F104" s="132"/>
      <c r="G104" s="132"/>
      <c r="H104" s="132"/>
      <c r="I104" s="51"/>
      <c r="L104" s="70"/>
      <c r="M104" s="71"/>
      <c r="N104" s="76"/>
      <c r="O104" s="111"/>
      <c r="R104" s="58"/>
      <c r="AF104" s="77"/>
    </row>
    <row r="105" spans="1:32" ht="18.75" customHeight="1" x14ac:dyDescent="0.4">
      <c r="H105" s="58" t="s">
        <v>300</v>
      </c>
      <c r="I105" s="51"/>
      <c r="L105" s="70"/>
      <c r="M105" s="71"/>
      <c r="N105" s="76"/>
      <c r="O105" s="111"/>
      <c r="R105" s="58"/>
      <c r="AF105" s="77"/>
    </row>
    <row r="106" spans="1:32" ht="18.75" customHeight="1" x14ac:dyDescent="0.4">
      <c r="A106" s="57" t="s">
        <v>155</v>
      </c>
      <c r="B106" s="45"/>
      <c r="C106" s="74" t="s">
        <v>37</v>
      </c>
      <c r="D106" s="45"/>
      <c r="E106" s="52" t="s">
        <v>38</v>
      </c>
      <c r="I106" s="51"/>
      <c r="J106" s="84"/>
      <c r="K106" s="84"/>
      <c r="L106" s="78"/>
      <c r="M106" s="89"/>
      <c r="N106" s="90"/>
      <c r="O106" s="110"/>
      <c r="R106" s="58"/>
      <c r="AF106" s="73" t="s">
        <v>40</v>
      </c>
    </row>
    <row r="107" spans="1:32" ht="18.75" customHeight="1" x14ac:dyDescent="0.4">
      <c r="B107" s="74"/>
      <c r="C107" s="74"/>
      <c r="D107" s="74"/>
      <c r="I107" s="51"/>
      <c r="J107" s="84"/>
      <c r="K107" s="84"/>
      <c r="L107" s="78"/>
      <c r="M107" s="89"/>
      <c r="N107" s="90"/>
      <c r="O107" s="112"/>
      <c r="R107" s="58"/>
      <c r="AF107" s="79"/>
    </row>
    <row r="108" spans="1:32" ht="18.75" customHeight="1" x14ac:dyDescent="0.4">
      <c r="A108" s="57" t="s">
        <v>301</v>
      </c>
      <c r="I108" s="51"/>
      <c r="J108" s="52" t="s">
        <v>156</v>
      </c>
      <c r="L108" s="78"/>
      <c r="M108" s="89"/>
      <c r="N108" s="90"/>
      <c r="O108" s="112"/>
      <c r="R108" s="58"/>
      <c r="AF108" s="79"/>
    </row>
    <row r="109" spans="1:32" ht="18.75" customHeight="1" x14ac:dyDescent="0.4">
      <c r="A109" s="49" t="b">
        <v>0</v>
      </c>
      <c r="B109" s="52" t="s">
        <v>157</v>
      </c>
      <c r="I109" s="51"/>
      <c r="J109" s="69">
        <v>5</v>
      </c>
      <c r="L109" s="70"/>
      <c r="M109" s="71"/>
      <c r="N109" s="76"/>
      <c r="O109" s="109" t="str">
        <f>IF(COUNTIF(A109,"TRUE")=1,5,"")</f>
        <v/>
      </c>
      <c r="R109" s="58"/>
      <c r="AF109" s="77"/>
    </row>
    <row r="110" spans="1:32" ht="18.75" customHeight="1" x14ac:dyDescent="0.4">
      <c r="A110" s="49" t="b">
        <v>0</v>
      </c>
      <c r="B110" s="52" t="s">
        <v>158</v>
      </c>
      <c r="I110" s="51"/>
      <c r="J110" s="69">
        <v>3</v>
      </c>
      <c r="L110" s="70"/>
      <c r="M110" s="71"/>
      <c r="N110" s="76"/>
      <c r="O110" s="109" t="str">
        <f>IF(COUNTIF(A110,"TRUE")=1,3,"")</f>
        <v/>
      </c>
      <c r="R110" s="58"/>
      <c r="AF110" s="77"/>
    </row>
    <row r="111" spans="1:32" ht="18.75" customHeight="1" x14ac:dyDescent="0.4">
      <c r="A111" s="49" t="b">
        <v>0</v>
      </c>
      <c r="B111" s="52" t="s">
        <v>159</v>
      </c>
      <c r="I111" s="51"/>
      <c r="J111" s="69">
        <v>1</v>
      </c>
      <c r="L111" s="70"/>
      <c r="M111" s="71"/>
      <c r="N111" s="76"/>
      <c r="O111" s="109" t="str">
        <f>IF(COUNTIF(A111,"TRUE")=1,1,"")</f>
        <v/>
      </c>
      <c r="R111" s="58"/>
      <c r="AF111" s="77"/>
    </row>
    <row r="112" spans="1:32" ht="18.75" customHeight="1" x14ac:dyDescent="0.4">
      <c r="I112" s="51"/>
      <c r="L112" s="70"/>
      <c r="M112" s="71"/>
      <c r="N112" s="76"/>
      <c r="O112" s="111"/>
      <c r="R112" s="58"/>
      <c r="AF112" s="77"/>
    </row>
    <row r="113" spans="1:32" ht="18.75" customHeight="1" x14ac:dyDescent="0.4">
      <c r="A113" s="57" t="s">
        <v>82</v>
      </c>
      <c r="I113" s="51"/>
      <c r="J113" s="52" t="s">
        <v>160</v>
      </c>
      <c r="L113" s="70"/>
      <c r="M113" s="71"/>
      <c r="N113" s="76"/>
      <c r="O113" s="111"/>
      <c r="R113" s="58"/>
      <c r="AF113" s="77"/>
    </row>
    <row r="114" spans="1:32" ht="18.75" customHeight="1" x14ac:dyDescent="0.4">
      <c r="A114" s="50" t="b">
        <v>0</v>
      </c>
      <c r="B114" s="52" t="s">
        <v>161</v>
      </c>
      <c r="I114" s="51"/>
      <c r="J114" s="80">
        <v>3</v>
      </c>
      <c r="L114" s="70"/>
      <c r="M114" s="71"/>
      <c r="N114" s="76"/>
      <c r="O114" s="109" t="str">
        <f>IF(COUNTIF(A114,"TRUE")=1,3,"")</f>
        <v/>
      </c>
      <c r="R114" s="58"/>
      <c r="AF114" s="77"/>
    </row>
    <row r="115" spans="1:32" ht="18.75" customHeight="1" x14ac:dyDescent="0.4">
      <c r="A115" s="50" t="b">
        <v>0</v>
      </c>
      <c r="B115" s="52" t="s">
        <v>162</v>
      </c>
      <c r="I115" s="51"/>
      <c r="J115" s="80">
        <v>2</v>
      </c>
      <c r="L115" s="70"/>
      <c r="M115" s="71"/>
      <c r="N115" s="76"/>
      <c r="O115" s="109" t="str">
        <f>IF(COUNTIF(A115,"TRUE")=1,2,"")</f>
        <v/>
      </c>
      <c r="R115" s="58"/>
      <c r="AF115" s="77"/>
    </row>
    <row r="116" spans="1:32" ht="18.75" customHeight="1" x14ac:dyDescent="0.4">
      <c r="A116" s="50" t="b">
        <v>0</v>
      </c>
      <c r="B116" s="52" t="s">
        <v>290</v>
      </c>
      <c r="I116" s="51"/>
      <c r="J116" s="52" t="s">
        <v>46</v>
      </c>
      <c r="L116" s="70"/>
      <c r="M116" s="71"/>
      <c r="N116" s="76"/>
      <c r="O116" s="111"/>
      <c r="R116" s="58"/>
      <c r="AF116" s="77"/>
    </row>
    <row r="117" spans="1:32" ht="18.75" customHeight="1" x14ac:dyDescent="0.4">
      <c r="I117" s="51"/>
      <c r="K117" s="58"/>
      <c r="L117" s="81">
        <f>MAX(O109:O111)</f>
        <v>0</v>
      </c>
      <c r="M117" s="82">
        <f>MAX(O114:O115)</f>
        <v>0</v>
      </c>
      <c r="N117" s="83">
        <f>SUM(L117:M117)</f>
        <v>0</v>
      </c>
      <c r="O117" s="110"/>
      <c r="Q117" s="74"/>
      <c r="R117" s="58"/>
      <c r="AF117" s="73"/>
    </row>
    <row r="118" spans="1:32" ht="18.75" customHeight="1" x14ac:dyDescent="0.4">
      <c r="A118" s="57" t="s">
        <v>298</v>
      </c>
      <c r="I118" s="51"/>
      <c r="L118" s="70"/>
      <c r="M118" s="71"/>
      <c r="N118" s="76"/>
      <c r="O118" s="111"/>
      <c r="R118" s="58"/>
      <c r="AF118" s="77"/>
    </row>
    <row r="119" spans="1:32" ht="33" customHeight="1" x14ac:dyDescent="0.4">
      <c r="A119" s="128"/>
      <c r="B119" s="128"/>
      <c r="C119" s="128"/>
      <c r="D119" s="128"/>
      <c r="E119" s="128"/>
      <c r="F119" s="128"/>
      <c r="G119" s="128"/>
      <c r="H119" s="128"/>
      <c r="I119" s="51">
        <f>LEN(A119)</f>
        <v>0</v>
      </c>
      <c r="L119" s="70"/>
      <c r="M119" s="71"/>
      <c r="N119" s="76"/>
      <c r="O119" s="111"/>
      <c r="R119" s="58"/>
      <c r="AF119" s="77" t="s">
        <v>47</v>
      </c>
    </row>
    <row r="120" spans="1:32" x14ac:dyDescent="0.4">
      <c r="A120" s="63" t="s">
        <v>163</v>
      </c>
      <c r="B120" s="63"/>
      <c r="C120" s="63"/>
      <c r="D120" s="63"/>
      <c r="E120" s="63"/>
      <c r="F120" s="63"/>
      <c r="G120" s="63"/>
      <c r="H120" s="63"/>
      <c r="I120" s="51"/>
      <c r="L120" s="70"/>
      <c r="M120" s="71"/>
      <c r="N120" s="76"/>
      <c r="O120" s="111"/>
      <c r="R120" s="58"/>
      <c r="AF120" s="77"/>
    </row>
    <row r="121" spans="1:32" x14ac:dyDescent="0.4">
      <c r="A121" s="57" t="s">
        <v>302</v>
      </c>
      <c r="I121" s="51"/>
      <c r="J121" s="52" t="s">
        <v>305</v>
      </c>
      <c r="L121" s="70"/>
      <c r="M121" s="71"/>
      <c r="N121" s="76"/>
      <c r="O121" s="111"/>
      <c r="R121" s="58"/>
      <c r="AF121" s="77"/>
    </row>
    <row r="122" spans="1:32" x14ac:dyDescent="0.4">
      <c r="A122" s="49" t="b">
        <v>0</v>
      </c>
      <c r="B122" s="52" t="s">
        <v>164</v>
      </c>
      <c r="I122" s="51"/>
      <c r="J122" s="113">
        <v>2</v>
      </c>
      <c r="L122" s="70"/>
      <c r="M122" s="71"/>
      <c r="N122" s="76"/>
      <c r="O122" s="109" t="str">
        <f>IF(COUNTIF(A122,"TRUE")=1,2,"")</f>
        <v/>
      </c>
      <c r="R122" s="58"/>
      <c r="AF122" s="77"/>
    </row>
    <row r="123" spans="1:32" x14ac:dyDescent="0.4">
      <c r="A123" s="49" t="b">
        <v>0</v>
      </c>
      <c r="B123" s="52" t="s">
        <v>165</v>
      </c>
      <c r="I123" s="51"/>
      <c r="J123" s="113">
        <v>1.5</v>
      </c>
      <c r="L123" s="70"/>
      <c r="M123" s="71"/>
      <c r="N123" s="76"/>
      <c r="O123" s="109" t="str">
        <f>IF(COUNTIF(A123,"TRUE")=1,1.5,"")</f>
        <v/>
      </c>
      <c r="R123" s="58"/>
      <c r="AF123" s="77"/>
    </row>
    <row r="124" spans="1:32" x14ac:dyDescent="0.4">
      <c r="A124" s="49" t="b">
        <v>0</v>
      </c>
      <c r="B124" s="52" t="s">
        <v>166</v>
      </c>
      <c r="I124" s="51"/>
      <c r="J124" s="113">
        <v>1</v>
      </c>
      <c r="L124" s="70"/>
      <c r="M124" s="71"/>
      <c r="N124" s="76"/>
      <c r="O124" s="109" t="str">
        <f>IF(COUNTIF(A124,"TRUE")=1,1,"")</f>
        <v/>
      </c>
      <c r="R124" s="58"/>
      <c r="AF124" s="77"/>
    </row>
    <row r="125" spans="1:32" x14ac:dyDescent="0.4">
      <c r="A125" s="49" t="b">
        <v>0</v>
      </c>
      <c r="B125" s="52" t="s">
        <v>167</v>
      </c>
      <c r="I125" s="51"/>
      <c r="J125" s="113">
        <v>0</v>
      </c>
      <c r="L125" s="70"/>
      <c r="M125" s="71"/>
      <c r="N125" s="76"/>
      <c r="O125" s="109"/>
      <c r="R125" s="58"/>
      <c r="AF125" s="77"/>
    </row>
    <row r="126" spans="1:32" x14ac:dyDescent="0.4">
      <c r="A126" s="49" t="b">
        <v>0</v>
      </c>
      <c r="B126" s="52" t="s">
        <v>168</v>
      </c>
      <c r="I126" s="51"/>
      <c r="J126" s="52" t="s">
        <v>169</v>
      </c>
      <c r="L126" s="70"/>
      <c r="M126" s="71"/>
      <c r="N126" s="76"/>
      <c r="O126" s="111"/>
      <c r="R126" s="58"/>
      <c r="AF126" s="77"/>
    </row>
    <row r="127" spans="1:32" x14ac:dyDescent="0.4">
      <c r="A127" s="57" t="s">
        <v>314</v>
      </c>
      <c r="E127" s="129" t="s">
        <v>315</v>
      </c>
      <c r="F127" s="129"/>
      <c r="I127" s="51"/>
      <c r="J127" s="52" t="s">
        <v>95</v>
      </c>
      <c r="L127" s="70"/>
      <c r="M127" s="71"/>
      <c r="N127" s="76"/>
      <c r="O127" s="111"/>
      <c r="R127" s="58"/>
      <c r="AF127" s="77"/>
    </row>
    <row r="128" spans="1:32" x14ac:dyDescent="0.4">
      <c r="I128" s="51"/>
      <c r="L128" s="70"/>
      <c r="M128" s="82">
        <f>MAX(O122:O124)</f>
        <v>0</v>
      </c>
      <c r="N128" s="83">
        <f>SUM(L128:M128)</f>
        <v>0</v>
      </c>
      <c r="O128" s="110"/>
      <c r="AF128" s="73"/>
    </row>
    <row r="129" spans="1:32" ht="33" customHeight="1" x14ac:dyDescent="0.4">
      <c r="A129" s="125" t="s">
        <v>306</v>
      </c>
      <c r="B129" s="126"/>
      <c r="C129" s="126"/>
      <c r="D129" s="126"/>
      <c r="E129" s="126"/>
      <c r="F129" s="126"/>
      <c r="G129" s="126"/>
      <c r="H129" s="126"/>
      <c r="I129" s="51"/>
      <c r="J129" s="53"/>
      <c r="K129" s="53"/>
      <c r="L129" s="70"/>
      <c r="M129" s="71"/>
      <c r="N129" s="76"/>
      <c r="O129" s="111"/>
      <c r="AF129" s="77"/>
    </row>
    <row r="130" spans="1:32" ht="33" customHeight="1" x14ac:dyDescent="0.4">
      <c r="A130" s="128"/>
      <c r="B130" s="128"/>
      <c r="C130" s="128"/>
      <c r="D130" s="128"/>
      <c r="E130" s="128"/>
      <c r="F130" s="128"/>
      <c r="G130" s="128"/>
      <c r="H130" s="128"/>
      <c r="I130" s="51">
        <f>LEN(A130)</f>
        <v>0</v>
      </c>
      <c r="L130" s="70"/>
      <c r="M130" s="71"/>
      <c r="N130" s="76"/>
      <c r="O130" s="111"/>
      <c r="AF130" s="77" t="s">
        <v>170</v>
      </c>
    </row>
    <row r="131" spans="1:32" x14ac:dyDescent="0.4">
      <c r="A131" s="63" t="s">
        <v>171</v>
      </c>
      <c r="B131" s="63"/>
      <c r="C131" s="63"/>
      <c r="D131" s="63"/>
      <c r="E131" s="63"/>
      <c r="F131" s="63"/>
      <c r="G131" s="63"/>
      <c r="H131" s="63"/>
      <c r="I131" s="51"/>
      <c r="L131" s="70"/>
      <c r="M131" s="71"/>
      <c r="N131" s="76"/>
      <c r="O131" s="111"/>
      <c r="AF131" s="77"/>
    </row>
    <row r="132" spans="1:32" ht="18.75" customHeight="1" x14ac:dyDescent="0.4">
      <c r="A132" s="57" t="s">
        <v>172</v>
      </c>
      <c r="I132" s="51"/>
      <c r="L132" s="70"/>
      <c r="M132" s="71"/>
      <c r="N132" s="76"/>
      <c r="O132" s="111"/>
      <c r="AF132" s="77"/>
    </row>
    <row r="133" spans="1:32" ht="18.75" customHeight="1" x14ac:dyDescent="0.4">
      <c r="A133" s="49" t="b">
        <v>0</v>
      </c>
      <c r="B133" s="52" t="s">
        <v>173</v>
      </c>
      <c r="I133" s="51"/>
      <c r="J133" s="52" t="s">
        <v>95</v>
      </c>
      <c r="L133" s="70"/>
      <c r="M133" s="71"/>
      <c r="N133" s="76"/>
      <c r="O133" s="111"/>
      <c r="AF133" s="77"/>
    </row>
    <row r="134" spans="1:32" ht="18.75" customHeight="1" x14ac:dyDescent="0.4">
      <c r="A134" s="49" t="b">
        <v>0</v>
      </c>
      <c r="B134" s="52" t="s">
        <v>174</v>
      </c>
      <c r="I134" s="51"/>
      <c r="J134" s="52" t="s">
        <v>95</v>
      </c>
      <c r="L134" s="70"/>
      <c r="M134" s="71"/>
      <c r="N134" s="76"/>
      <c r="O134" s="111"/>
      <c r="AF134" s="77"/>
    </row>
    <row r="135" spans="1:32" ht="18.75" customHeight="1" x14ac:dyDescent="0.4">
      <c r="A135" s="49" t="b">
        <v>0</v>
      </c>
      <c r="B135" s="52" t="s">
        <v>175</v>
      </c>
      <c r="I135" s="51"/>
      <c r="J135" s="52" t="s">
        <v>95</v>
      </c>
      <c r="L135" s="70"/>
      <c r="M135" s="71"/>
      <c r="N135" s="76"/>
      <c r="O135" s="111"/>
      <c r="AF135" s="77"/>
    </row>
    <row r="136" spans="1:32" ht="18.75" customHeight="1" x14ac:dyDescent="0.4">
      <c r="A136" s="49" t="b">
        <v>0</v>
      </c>
      <c r="B136" s="52" t="s">
        <v>176</v>
      </c>
      <c r="I136" s="51"/>
      <c r="J136" s="52" t="s">
        <v>95</v>
      </c>
      <c r="L136" s="70"/>
      <c r="M136" s="71"/>
      <c r="N136" s="76"/>
      <c r="O136" s="111"/>
      <c r="AF136" s="77"/>
    </row>
    <row r="137" spans="1:32" ht="18.75" customHeight="1" x14ac:dyDescent="0.4">
      <c r="A137" s="49" t="b">
        <v>0</v>
      </c>
      <c r="B137" s="52" t="s">
        <v>177</v>
      </c>
      <c r="I137" s="51"/>
      <c r="J137" s="52" t="s">
        <v>95</v>
      </c>
      <c r="L137" s="70"/>
      <c r="M137" s="71"/>
      <c r="N137" s="76"/>
      <c r="O137" s="111"/>
      <c r="AF137" s="77"/>
    </row>
    <row r="138" spans="1:32" ht="18.75" customHeight="1" x14ac:dyDescent="0.4">
      <c r="A138" s="49" t="b">
        <v>0</v>
      </c>
      <c r="B138" s="52" t="s">
        <v>178</v>
      </c>
      <c r="I138" s="51"/>
      <c r="J138" s="52" t="s">
        <v>95</v>
      </c>
      <c r="L138" s="70"/>
      <c r="M138" s="71"/>
      <c r="N138" s="76"/>
      <c r="O138" s="111"/>
      <c r="AF138" s="77"/>
    </row>
    <row r="139" spans="1:32" ht="18.75" customHeight="1" x14ac:dyDescent="0.4">
      <c r="A139" s="49" t="b">
        <v>0</v>
      </c>
      <c r="B139" s="52" t="s">
        <v>296</v>
      </c>
      <c r="I139" s="51"/>
      <c r="J139" s="52" t="s">
        <v>95</v>
      </c>
      <c r="L139" s="70"/>
      <c r="M139" s="71"/>
      <c r="N139" s="76"/>
      <c r="O139" s="111"/>
      <c r="AF139" s="77"/>
    </row>
    <row r="140" spans="1:32" ht="18.75" customHeight="1" x14ac:dyDescent="0.4">
      <c r="I140" s="51"/>
      <c r="L140" s="70"/>
      <c r="M140" s="71"/>
      <c r="N140" s="76"/>
      <c r="O140" s="111"/>
      <c r="AF140" s="77"/>
    </row>
    <row r="141" spans="1:32" ht="18.75" customHeight="1" x14ac:dyDescent="0.4">
      <c r="A141" s="57" t="s">
        <v>297</v>
      </c>
      <c r="I141" s="51"/>
      <c r="L141" s="70"/>
      <c r="M141" s="71"/>
      <c r="N141" s="76"/>
      <c r="O141" s="111"/>
      <c r="Q141" s="84"/>
      <c r="AF141" s="77"/>
    </row>
    <row r="142" spans="1:32" ht="18.75" customHeight="1" x14ac:dyDescent="0.4">
      <c r="A142" s="128"/>
      <c r="B142" s="128"/>
      <c r="C142" s="128"/>
      <c r="D142" s="128"/>
      <c r="E142" s="128"/>
      <c r="F142" s="128"/>
      <c r="G142" s="128"/>
      <c r="H142" s="128"/>
      <c r="I142" s="51">
        <f>LEN(A142)</f>
        <v>0</v>
      </c>
      <c r="L142" s="70"/>
      <c r="M142" s="71"/>
      <c r="N142" s="76"/>
      <c r="O142" s="111"/>
      <c r="AF142" s="77" t="s">
        <v>170</v>
      </c>
    </row>
    <row r="143" spans="1:32" ht="18.75" customHeight="1" x14ac:dyDescent="0.4">
      <c r="I143" s="51"/>
      <c r="L143" s="70"/>
      <c r="M143" s="71"/>
      <c r="N143" s="76"/>
      <c r="O143" s="111"/>
      <c r="AF143" s="77"/>
    </row>
    <row r="144" spans="1:32" ht="18.75" customHeight="1" x14ac:dyDescent="0.4">
      <c r="A144" s="57" t="s">
        <v>179</v>
      </c>
      <c r="I144" s="51"/>
      <c r="L144" s="70"/>
      <c r="M144" s="71"/>
      <c r="N144" s="76"/>
      <c r="O144" s="111"/>
      <c r="Q144" s="84"/>
      <c r="AF144" s="77"/>
    </row>
    <row r="145" spans="1:32" ht="18.75" customHeight="1" x14ac:dyDescent="0.4">
      <c r="A145" s="128"/>
      <c r="B145" s="128"/>
      <c r="C145" s="128"/>
      <c r="D145" s="128"/>
      <c r="E145" s="128"/>
      <c r="F145" s="128"/>
      <c r="G145" s="128"/>
      <c r="H145" s="128"/>
      <c r="I145" s="51">
        <f>LEN(A145)</f>
        <v>0</v>
      </c>
      <c r="L145" s="70"/>
      <c r="M145" s="71"/>
      <c r="N145" s="76"/>
      <c r="O145" s="111"/>
      <c r="AF145" s="77" t="s">
        <v>170</v>
      </c>
    </row>
    <row r="146" spans="1:32" ht="18.75" customHeight="1" x14ac:dyDescent="0.4">
      <c r="I146" s="51"/>
      <c r="L146" s="70"/>
      <c r="M146" s="71"/>
      <c r="N146" s="76"/>
      <c r="O146" s="111"/>
      <c r="AF146" s="77"/>
    </row>
    <row r="147" spans="1:32" x14ac:dyDescent="0.4">
      <c r="A147" s="57" t="s">
        <v>180</v>
      </c>
      <c r="B147" s="84"/>
      <c r="C147" s="84"/>
      <c r="D147" s="84"/>
      <c r="E147" s="84"/>
      <c r="F147" s="84"/>
      <c r="G147" s="84"/>
      <c r="H147" s="84"/>
      <c r="I147" s="51"/>
      <c r="L147" s="70"/>
      <c r="M147" s="71"/>
      <c r="N147" s="76"/>
      <c r="O147" s="111"/>
      <c r="AF147" s="77"/>
    </row>
    <row r="148" spans="1:32" x14ac:dyDescent="0.4">
      <c r="A148" s="91" t="s">
        <v>181</v>
      </c>
      <c r="B148" s="128"/>
      <c r="C148" s="128"/>
      <c r="D148" s="128"/>
      <c r="E148" s="128"/>
      <c r="F148" s="128"/>
      <c r="G148" s="128"/>
      <c r="H148" s="128"/>
      <c r="I148" s="51"/>
      <c r="L148" s="70"/>
      <c r="M148" s="71"/>
      <c r="N148" s="76"/>
      <c r="O148" s="111"/>
      <c r="AF148" s="77"/>
    </row>
    <row r="149" spans="1:32" x14ac:dyDescent="0.4">
      <c r="A149" s="63" t="s">
        <v>182</v>
      </c>
      <c r="B149" s="92"/>
      <c r="C149" s="92"/>
      <c r="D149" s="92"/>
      <c r="E149" s="92"/>
      <c r="F149" s="92"/>
      <c r="G149" s="92"/>
      <c r="H149" s="92"/>
      <c r="I149" s="102"/>
      <c r="L149" s="70"/>
      <c r="M149" s="71"/>
      <c r="N149" s="76"/>
      <c r="O149" s="111"/>
      <c r="AF149" s="77"/>
    </row>
    <row r="150" spans="1:32" x14ac:dyDescent="0.4">
      <c r="A150" s="57" t="s">
        <v>307</v>
      </c>
      <c r="I150" s="102"/>
      <c r="L150" s="70"/>
      <c r="M150" s="71"/>
      <c r="N150" s="76"/>
      <c r="O150" s="111"/>
      <c r="AF150" s="77"/>
    </row>
    <row r="151" spans="1:32" x14ac:dyDescent="0.4">
      <c r="A151" s="45"/>
      <c r="B151" s="74" t="s">
        <v>37</v>
      </c>
      <c r="C151" s="45"/>
      <c r="D151" s="52" t="s">
        <v>183</v>
      </c>
      <c r="E151" s="44"/>
      <c r="F151" s="52" t="s">
        <v>184</v>
      </c>
      <c r="I151" s="102"/>
      <c r="J151" s="52" t="s">
        <v>95</v>
      </c>
      <c r="L151" s="70"/>
      <c r="M151" s="71"/>
      <c r="N151" s="76"/>
      <c r="O151" s="111"/>
      <c r="AF151" s="77" t="s">
        <v>185</v>
      </c>
    </row>
    <row r="152" spans="1:32" x14ac:dyDescent="0.4">
      <c r="I152" s="102"/>
      <c r="L152" s="70"/>
      <c r="M152" s="71"/>
      <c r="N152" s="76"/>
      <c r="O152" s="111"/>
      <c r="AF152" s="77"/>
    </row>
    <row r="153" spans="1:32" x14ac:dyDescent="0.4">
      <c r="A153" s="57" t="s">
        <v>186</v>
      </c>
      <c r="I153" s="102"/>
      <c r="L153" s="70"/>
      <c r="M153" s="71"/>
      <c r="N153" s="76"/>
      <c r="O153" s="111"/>
      <c r="AF153" s="77"/>
    </row>
    <row r="154" spans="1:32" x14ac:dyDescent="0.4">
      <c r="A154" s="49" t="b">
        <v>0</v>
      </c>
      <c r="B154" s="52" t="s">
        <v>187</v>
      </c>
      <c r="I154" s="102"/>
      <c r="J154" s="52" t="s">
        <v>95</v>
      </c>
      <c r="L154" s="70"/>
      <c r="M154" s="71"/>
      <c r="N154" s="76"/>
      <c r="O154" s="111"/>
      <c r="AF154" s="77"/>
    </row>
    <row r="155" spans="1:32" x14ac:dyDescent="0.4">
      <c r="A155" s="49" t="b">
        <v>0</v>
      </c>
      <c r="B155" s="52" t="s">
        <v>188</v>
      </c>
      <c r="I155" s="102"/>
      <c r="J155" s="52" t="s">
        <v>95</v>
      </c>
      <c r="L155" s="70"/>
      <c r="M155" s="71"/>
      <c r="N155" s="76"/>
      <c r="O155" s="111"/>
      <c r="AF155" s="77"/>
    </row>
    <row r="156" spans="1:32" ht="16.5" customHeight="1" x14ac:dyDescent="0.4">
      <c r="A156" s="49" t="b">
        <v>0</v>
      </c>
      <c r="B156" s="52" t="s">
        <v>189</v>
      </c>
      <c r="I156" s="102"/>
      <c r="J156" s="52" t="s">
        <v>95</v>
      </c>
      <c r="L156" s="70"/>
      <c r="M156" s="71"/>
      <c r="N156" s="76"/>
      <c r="O156" s="111"/>
      <c r="AF156" s="77"/>
    </row>
    <row r="157" spans="1:32" x14ac:dyDescent="0.4">
      <c r="A157" s="49" t="b">
        <v>0</v>
      </c>
      <c r="B157" s="52" t="s">
        <v>190</v>
      </c>
      <c r="I157" s="102"/>
      <c r="J157" s="52" t="s">
        <v>95</v>
      </c>
      <c r="L157" s="70"/>
      <c r="M157" s="71"/>
      <c r="N157" s="76"/>
      <c r="O157" s="111"/>
      <c r="AF157" s="77"/>
    </row>
    <row r="158" spans="1:32" x14ac:dyDescent="0.4">
      <c r="A158" s="49" t="b">
        <v>0</v>
      </c>
      <c r="B158" s="52" t="s">
        <v>191</v>
      </c>
      <c r="I158" s="102"/>
      <c r="J158" s="52" t="s">
        <v>95</v>
      </c>
      <c r="L158" s="70"/>
      <c r="M158" s="71"/>
      <c r="N158" s="76"/>
      <c r="O158" s="111"/>
      <c r="AF158" s="77"/>
    </row>
    <row r="159" spans="1:32" x14ac:dyDescent="0.4">
      <c r="A159" s="49" t="b">
        <v>0</v>
      </c>
      <c r="B159" s="52" t="s">
        <v>192</v>
      </c>
      <c r="I159" s="102"/>
      <c r="J159" s="52" t="s">
        <v>95</v>
      </c>
      <c r="L159" s="70"/>
      <c r="M159" s="71"/>
      <c r="N159" s="76"/>
      <c r="O159" s="111"/>
      <c r="AF159" s="77"/>
    </row>
    <row r="160" spans="1:32" x14ac:dyDescent="0.4">
      <c r="A160" s="49" t="b">
        <v>0</v>
      </c>
      <c r="B160" s="52" t="s">
        <v>168</v>
      </c>
      <c r="I160" s="102"/>
      <c r="J160" s="52" t="s">
        <v>95</v>
      </c>
      <c r="L160" s="70"/>
      <c r="M160" s="71"/>
      <c r="N160" s="76"/>
      <c r="O160" s="111"/>
      <c r="AF160" s="77"/>
    </row>
    <row r="161" spans="1:32" x14ac:dyDescent="0.4">
      <c r="H161" s="58" t="s">
        <v>295</v>
      </c>
      <c r="I161" s="102"/>
      <c r="L161" s="70"/>
      <c r="M161" s="71"/>
      <c r="N161" s="76"/>
      <c r="O161" s="111"/>
      <c r="AF161" s="77"/>
    </row>
    <row r="162" spans="1:32" x14ac:dyDescent="0.4">
      <c r="I162" s="102"/>
      <c r="L162" s="70"/>
      <c r="M162" s="71"/>
      <c r="N162" s="76"/>
      <c r="O162" s="111"/>
      <c r="AF162" s="77"/>
    </row>
    <row r="163" spans="1:32" x14ac:dyDescent="0.4">
      <c r="A163" s="57" t="s">
        <v>193</v>
      </c>
      <c r="I163" s="102"/>
      <c r="L163" s="70"/>
      <c r="M163" s="71"/>
      <c r="N163" s="76"/>
      <c r="O163" s="111"/>
      <c r="AF163" s="77"/>
    </row>
    <row r="164" spans="1:32" x14ac:dyDescent="0.4">
      <c r="A164" s="128"/>
      <c r="B164" s="128"/>
      <c r="C164" s="128"/>
      <c r="D164" s="128"/>
      <c r="E164" s="128"/>
      <c r="F164" s="128"/>
      <c r="G164" s="128"/>
      <c r="H164" s="128"/>
      <c r="I164" s="51">
        <f>LEN(A164)</f>
        <v>0</v>
      </c>
      <c r="L164" s="70"/>
      <c r="M164" s="71"/>
      <c r="N164" s="76"/>
      <c r="O164" s="111"/>
      <c r="AF164" s="77" t="s">
        <v>170</v>
      </c>
    </row>
    <row r="165" spans="1:32" x14ac:dyDescent="0.4">
      <c r="A165" s="93" t="s">
        <v>194</v>
      </c>
      <c r="B165" s="94"/>
      <c r="C165" s="94"/>
      <c r="D165" s="94"/>
      <c r="E165" s="94"/>
      <c r="F165" s="94"/>
      <c r="G165" s="94"/>
      <c r="H165" s="94"/>
      <c r="I165" s="51"/>
      <c r="L165" s="70"/>
      <c r="M165" s="71"/>
      <c r="N165" s="76"/>
      <c r="O165" s="111"/>
      <c r="AF165" s="77"/>
    </row>
    <row r="166" spans="1:32" ht="33" customHeight="1" x14ac:dyDescent="0.4">
      <c r="A166" s="127" t="s">
        <v>195</v>
      </c>
      <c r="B166" s="127"/>
      <c r="C166" s="127"/>
      <c r="D166" s="127"/>
      <c r="E166" s="127"/>
      <c r="F166" s="127"/>
      <c r="G166" s="127"/>
      <c r="H166" s="127"/>
      <c r="I166" s="51"/>
      <c r="L166" s="70"/>
      <c r="M166" s="71"/>
      <c r="N166" s="76"/>
      <c r="O166" s="111"/>
      <c r="AF166" s="77"/>
    </row>
    <row r="167" spans="1:32" ht="99" customHeight="1" x14ac:dyDescent="0.4">
      <c r="A167" s="128"/>
      <c r="B167" s="128"/>
      <c r="C167" s="128"/>
      <c r="D167" s="128"/>
      <c r="E167" s="128"/>
      <c r="F167" s="128"/>
      <c r="G167" s="128"/>
      <c r="H167" s="128"/>
      <c r="I167" s="51"/>
      <c r="L167" s="70"/>
      <c r="M167" s="71"/>
      <c r="N167" s="76"/>
      <c r="O167" s="111"/>
      <c r="AF167" s="77"/>
    </row>
    <row r="168" spans="1:32" ht="18" customHeight="1" x14ac:dyDescent="0.4">
      <c r="A168" s="95"/>
      <c r="B168" s="95"/>
      <c r="C168" s="95"/>
      <c r="D168" s="95"/>
      <c r="E168" s="95"/>
      <c r="F168" s="95"/>
      <c r="G168" s="95"/>
      <c r="H168" s="95"/>
      <c r="I168" s="51"/>
      <c r="L168" s="70"/>
      <c r="M168" s="71"/>
      <c r="N168" s="76"/>
      <c r="O168" s="111"/>
      <c r="AF168" s="77"/>
    </row>
    <row r="169" spans="1:32" x14ac:dyDescent="0.4">
      <c r="L169" s="65" t="s">
        <v>30</v>
      </c>
      <c r="M169" s="65" t="s">
        <v>31</v>
      </c>
      <c r="N169" s="65" t="s">
        <v>287</v>
      </c>
    </row>
    <row r="170" spans="1:32" ht="18.75" customHeight="1" x14ac:dyDescent="0.4">
      <c r="A170" s="124" t="s">
        <v>313</v>
      </c>
      <c r="B170" s="124"/>
      <c r="C170" s="124"/>
      <c r="D170" s="124"/>
      <c r="E170" s="124"/>
      <c r="F170" s="124"/>
      <c r="G170" s="124"/>
      <c r="H170" s="124"/>
      <c r="I170" s="53"/>
      <c r="K170" s="58" t="s">
        <v>196</v>
      </c>
      <c r="L170" s="103" t="str">
        <f>L42</f>
        <v>0.00</v>
      </c>
      <c r="M170" s="82">
        <f>M42</f>
        <v>0</v>
      </c>
      <c r="N170" s="83">
        <f t="shared" ref="N170:N174" si="0">SUM(L170:M170)</f>
        <v>0</v>
      </c>
      <c r="Q170" s="53"/>
    </row>
    <row r="171" spans="1:32" ht="18.75" customHeight="1" x14ac:dyDescent="0.4">
      <c r="A171" s="122" t="s">
        <v>312</v>
      </c>
      <c r="B171" s="123"/>
      <c r="C171" s="123"/>
      <c r="D171" s="123"/>
      <c r="E171" s="123"/>
      <c r="F171" s="123"/>
      <c r="G171" s="123"/>
      <c r="H171" s="123"/>
      <c r="I171" s="53"/>
      <c r="K171" s="58" t="s">
        <v>316</v>
      </c>
      <c r="L171" s="103">
        <f>L81</f>
        <v>0</v>
      </c>
      <c r="M171" s="82">
        <f>M81</f>
        <v>0</v>
      </c>
      <c r="N171" s="83">
        <f t="shared" si="0"/>
        <v>0</v>
      </c>
      <c r="Q171" s="53"/>
    </row>
    <row r="172" spans="1:32" x14ac:dyDescent="0.4">
      <c r="A172" s="123" t="s">
        <v>317</v>
      </c>
      <c r="B172" s="123"/>
      <c r="C172" s="123"/>
      <c r="D172" s="123"/>
      <c r="E172" s="123"/>
      <c r="F172" s="123"/>
      <c r="G172" s="123"/>
      <c r="H172" s="123"/>
      <c r="K172" s="58" t="s">
        <v>197</v>
      </c>
      <c r="L172" s="81">
        <f>L100</f>
        <v>0</v>
      </c>
      <c r="M172" s="82">
        <f>M100</f>
        <v>0</v>
      </c>
      <c r="N172" s="83">
        <f t="shared" si="0"/>
        <v>0</v>
      </c>
    </row>
    <row r="173" spans="1:32" x14ac:dyDescent="0.4">
      <c r="K173" s="58" t="s">
        <v>198</v>
      </c>
      <c r="L173" s="81">
        <f>L117</f>
        <v>0</v>
      </c>
      <c r="M173" s="82">
        <f>M117</f>
        <v>0</v>
      </c>
      <c r="N173" s="83">
        <f t="shared" si="0"/>
        <v>0</v>
      </c>
    </row>
    <row r="174" spans="1:32" x14ac:dyDescent="0.4">
      <c r="K174" s="58" t="s">
        <v>199</v>
      </c>
      <c r="M174" s="82">
        <f>M128</f>
        <v>0</v>
      </c>
      <c r="N174" s="83">
        <f t="shared" si="0"/>
        <v>0</v>
      </c>
    </row>
    <row r="175" spans="1:32" x14ac:dyDescent="0.4">
      <c r="N175" s="119">
        <f>SUM(N170:N174)</f>
        <v>0</v>
      </c>
    </row>
  </sheetData>
  <sheetProtection algorithmName="SHA-512" hashValue="tMKCuBPV9r9zh4dEwO3zBUzWRxHUHseypM2NKbQeBhq+gm1UWvR3L3GWL+rD24czppfOraGQim3Rq5Pxp724jg==" saltValue="KubqZYbjaMpDragQ3aO6uQ==" spinCount="100000" sheet="1" formatCells="0" selectLockedCells="1"/>
  <sortState xmlns:xlrd2="http://schemas.microsoft.com/office/spreadsheetml/2017/richdata2" ref="Q86:R127">
    <sortCondition descending="1" ref="R86:R127"/>
  </sortState>
  <dataConsolidate/>
  <mergeCells count="39">
    <mergeCell ref="A83:H83"/>
    <mergeCell ref="B18:C18"/>
    <mergeCell ref="B19:D19"/>
    <mergeCell ref="A21:H21"/>
    <mergeCell ref="B22:C22"/>
    <mergeCell ref="B24:D24"/>
    <mergeCell ref="B32:C32"/>
    <mergeCell ref="A44:H44"/>
    <mergeCell ref="B16:H16"/>
    <mergeCell ref="B9:C9"/>
    <mergeCell ref="B11:D11"/>
    <mergeCell ref="B12:H12"/>
    <mergeCell ref="B15:H15"/>
    <mergeCell ref="A1:F1"/>
    <mergeCell ref="B3:C3"/>
    <mergeCell ref="B5:C5"/>
    <mergeCell ref="B6:C6"/>
    <mergeCell ref="B8:H8"/>
    <mergeCell ref="B7:D7"/>
    <mergeCell ref="E85:G85"/>
    <mergeCell ref="A164:H164"/>
    <mergeCell ref="A102:H102"/>
    <mergeCell ref="A142:H142"/>
    <mergeCell ref="A119:H119"/>
    <mergeCell ref="A130:H130"/>
    <mergeCell ref="A145:H145"/>
    <mergeCell ref="B148:H148"/>
    <mergeCell ref="E127:F127"/>
    <mergeCell ref="E86:G86"/>
    <mergeCell ref="E87:G87"/>
    <mergeCell ref="E88:G88"/>
    <mergeCell ref="E89:G89"/>
    <mergeCell ref="C104:H104"/>
    <mergeCell ref="A171:H171"/>
    <mergeCell ref="A172:H172"/>
    <mergeCell ref="A170:H170"/>
    <mergeCell ref="A129:H129"/>
    <mergeCell ref="A166:H166"/>
    <mergeCell ref="A167:H167"/>
  </mergeCells>
  <phoneticPr fontId="3"/>
  <dataValidations count="31">
    <dataValidation type="custom" imeMode="off" allowBlank="1" showInputMessage="1" showErrorMessage="1" sqref="B19:D19 B24:D24 B11:D11" xr:uid="{CD16CA3E-97B9-44BD-A4DA-370D824E57CC}">
      <formula1>COUNTIF(B11,"*@*")</formula1>
    </dataValidation>
    <dataValidation type="textLength" imeMode="off" allowBlank="1" showInputMessage="1" showErrorMessage="1" error="半角ハイフンを入れてください" prompt="ハイフンを入れてください" sqref="B18:C18" xr:uid="{E3FAC0A8-F774-4C0F-BF97-76A13AADA158}">
      <formula1>12</formula1>
      <formula2>13</formula2>
    </dataValidation>
    <dataValidation type="whole" imeMode="off" operator="greaterThanOrEqual" allowBlank="1" showInputMessage="1" showErrorMessage="1" sqref="D10 B10" xr:uid="{05E6ED88-A917-4A50-898D-3044E5752F8D}">
      <formula1>1</formula1>
    </dataValidation>
    <dataValidation type="custom" imeMode="off" allowBlank="1" showInputMessage="1" showErrorMessage="1" sqref="E11" xr:uid="{AE6C4AA7-21EB-4E91-9FD0-07650D5B5001}">
      <formula1>COUNTIF(B11,"*@*")</formula1>
    </dataValidation>
    <dataValidation type="date" imeMode="off" allowBlank="1" showInputMessage="1" showErrorMessage="1" prompt="yyyy/mm" sqref="D40" xr:uid="{EA5FBA05-A532-42AD-AA09-604F0A5E63D9}">
      <formula1>46113</formula1>
      <formula2>46477</formula2>
    </dataValidation>
    <dataValidation type="whole" imeMode="off" operator="greaterThanOrEqual" allowBlank="1" showInputMessage="1" showErrorMessage="1" prompt="西暦" sqref="B4" xr:uid="{EE1547F7-9133-473E-AE37-D77C56E48B12}">
      <formula1>2000</formula1>
    </dataValidation>
    <dataValidation type="date" imeMode="off" operator="greaterThanOrEqual" allowBlank="1" showInputMessage="1" showErrorMessage="1" promptTitle="2026年度内の予定日" prompt="yyyy/mm" sqref="B33 B62:B63 B91 B106" xr:uid="{703F1073-73B7-4DBB-8D34-348637281CC5}">
      <formula1>46113</formula1>
    </dataValidation>
    <dataValidation imeMode="off" allowBlank="1" showInputMessage="1" showErrorMessage="1" prompt="yyyy/mm" sqref="B13" xr:uid="{9250CC87-2FD8-4D63-A051-34ABA3F410F9}"/>
    <dataValidation type="list" allowBlank="1" showInputMessage="1" showErrorMessage="1" sqref="E151" xr:uid="{9666DB17-C969-4E67-8E5B-36FA5DB8E642}">
      <formula1>"1～9,10～19,20～30"</formula1>
    </dataValidation>
    <dataValidation imeMode="off" operator="greaterThanOrEqual" allowBlank="1" showInputMessage="1" showErrorMessage="1" sqref="B23" xr:uid="{76C97858-F75C-4C16-A046-A0DEBE165B2A}"/>
    <dataValidation imeMode="off" operator="greaterThan" allowBlank="1" showInputMessage="1" showErrorMessage="1" sqref="D14" xr:uid="{F9A7BB23-6885-4519-AD86-5D48407667C5}"/>
    <dataValidation type="list" allowBlank="1" showInputMessage="1" showErrorMessage="1" sqref="B14" xr:uid="{ECBDA00B-D3F4-46A4-B87F-C437CF8E56D8}">
      <formula1>"している,していない"</formula1>
    </dataValidation>
    <dataValidation type="list" allowBlank="1" showInputMessage="1" showErrorMessage="1" sqref="B3:C3" xr:uid="{3BDB715F-6156-4B2E-9951-1A3B7B95B62B}">
      <formula1>"新規,過去／現在採択"</formula1>
    </dataValidation>
    <dataValidation operator="greaterThanOrEqual" allowBlank="1" showInputMessage="1" showErrorMessage="1" sqref="B43 B36" xr:uid="{D73C623B-A515-4251-A4BA-B6D6D00C9F32}"/>
    <dataValidation type="date" imeMode="off" operator="greaterThanOrEqual" allowBlank="1" showInputMessage="1" showErrorMessage="1" prompt="yyyy/mm" sqref="B103:B105" xr:uid="{4B1662F4-3830-4823-B777-34040E96E566}">
      <formula1>44501</formula1>
    </dataValidation>
    <dataValidation operator="lessThanOrEqual" allowBlank="1" showInputMessage="1" showErrorMessage="1" sqref="A120:H120 H103:H108 A66 B66:B69 B76 F47:F59 A140 B103:B105 A131:H131 H46:H63 F46:G46 F60:G63 F64:H64 H84 G91:H92 B133:B140 A47:A59 C47:D59 J86:K89 H90" xr:uid="{2D3D186C-9C7C-4F6D-B8D5-43274B5F8B4C}"/>
    <dataValidation type="list" allowBlank="1" showInputMessage="1" showErrorMessage="1" sqref="E127:F127" xr:uid="{F2F6E021-40A1-490C-A05A-D269818A5B20}">
      <formula1>"選択してください,ない 又は 月に1～2回程度,週1～2回,週3回以上"</formula1>
    </dataValidation>
    <dataValidation type="list" allowBlank="1" showInputMessage="1" showErrorMessage="1" sqref="B7:D7" xr:uid="{FA109A27-B9E1-425E-BFFF-C4D5C1CC9672}">
      <formula1>"リベラルアーツ研究教育院,大学院医歯学総合研究科(医),大学院医歯学総合研究科(歯),大学院医歯学総合研究科(検査),病院医系,病院歯系,大学院保健衛生学研究科,難治疾患研究所,生体材料工学研究所,研究院(難研・生材研以外),国際医工共創研究院,未来社会創成研究院,共通教育組織,共通支援組織,理事等支援組織"</formula1>
    </dataValidation>
    <dataValidation type="date" imeMode="off" operator="lessThan" allowBlank="1" showInputMessage="1" showErrorMessage="1" promptTitle="2026年度内の予定日" prompt="yyyy/mm/dd" sqref="B32:C32" xr:uid="{519F46C6-1503-4A18-9837-DDEC96D8925A}">
      <formula1>46477</formula1>
    </dataValidation>
    <dataValidation type="textLength" operator="lessThanOrEqual" allowBlank="1" showInputMessage="1" showErrorMessage="1" prompt="規定の文字数を超えて入力はできません。右列に文字数が表示されます。" sqref="A44:H44 A83:H83 A145:H145 A102:H102 A119:H119 A164:H164 A130:H130" xr:uid="{CC7EC504-FCBB-4792-A290-E53482D895C3}">
      <formula1>100</formula1>
    </dataValidation>
    <dataValidation type="date" imeMode="off" allowBlank="1" showInputMessage="1" showErrorMessage="1" promptTitle="2026年度内の予定日" prompt="yyyy/mm" sqref="D62:D63 D91 D106 D33" xr:uid="{9D64340D-95BE-41AF-99C7-62F94AF3DAFE}">
      <formula1>46113</formula1>
      <formula2>46477</formula2>
    </dataValidation>
    <dataValidation type="date" imeMode="off" operator="greaterThanOrEqual" allowBlank="1" showInputMessage="1" showErrorMessage="1" prompt="yyyy/mm" sqref="A151" xr:uid="{06B3A856-0A0D-4CD2-9271-EF4CB788C631}">
      <formula1>46296</formula1>
    </dataValidation>
    <dataValidation type="date" imeMode="off" allowBlank="1" showInputMessage="1" showErrorMessage="1" prompt="yyyy/mm" sqref="C151" xr:uid="{7599C9BD-2022-4346-8230-B9463CA56835}">
      <formula1>46296</formula1>
      <formula2>46477</formula2>
    </dataValidation>
    <dataValidation type="textLength" operator="lessThanOrEqual" allowBlank="1" showInputMessage="1" showErrorMessage="1" prompt="規定の文字数を超えて入力はできません。右列に文字数が表示されます。" sqref="A142:H142" xr:uid="{FB6C3036-74CC-4E8B-A7CA-C05C02EB12FD}">
      <formula1>50</formula1>
    </dataValidation>
    <dataValidation type="whole" imeMode="off" operator="greaterThan" allowBlank="1" showErrorMessage="1" sqref="B60" xr:uid="{DD6EF45A-9F73-4E7E-842B-46DFA6C816D6}">
      <formula1>1</formula1>
    </dataValidation>
    <dataValidation type="whole" imeMode="off" operator="greaterThan" allowBlank="1" showErrorMessage="1" error="0は入力しないでください" sqref="B47:B59" xr:uid="{2CE84C6C-409E-4264-9C03-08D327C96120}">
      <formula1>0</formula1>
    </dataValidation>
    <dataValidation type="list" allowBlank="1" showInputMessage="1" showErrorMessage="1" sqref="C86:C89" xr:uid="{A9704A5B-DDF0-4D53-8971-FFDC53B2BA45}">
      <formula1>"選択,要介護5,要介護4,要介護3,要介護2,要介護1,要支援2,要支援1"</formula1>
    </dataValidation>
    <dataValidation type="list" allowBlank="1" showInputMessage="1" showErrorMessage="1" sqref="D86:D89" xr:uid="{B0D6F481-6F15-4AB7-AA72-903791C97FBB}">
      <formula1>"選択,している,していない"</formula1>
    </dataValidation>
    <dataValidation type="list" allowBlank="1" showInputMessage="1" showErrorMessage="1" sqref="E86:G89" xr:uid="{A0363C93-84DB-4DB1-8C06-903F35FB7E15}">
      <formula1>"選択,自分,自分以外,自分と自分以外で同程度に分担"</formula1>
    </dataValidation>
    <dataValidation type="list" allowBlank="1" showInputMessage="1" showErrorMessage="1" sqref="B86:B89" xr:uid="{8071E7EB-9555-479E-BC1F-DEE1D91C39A4}">
      <formula1>"選択,夫,妻,子ども,父,母,祖父,祖母,兄弟姉妹"</formula1>
    </dataValidation>
    <dataValidation operator="lessThanOrEqual" allowBlank="1" sqref="A165:A167 B165:H166" xr:uid="{20B6032F-B163-4DEF-B123-BC87F68BCD18}"/>
  </dataValidations>
  <hyperlinks>
    <hyperlink ref="F33" r:id="rId1" xr:uid="{41079E63-5ABF-432E-8FA9-95D665A8BE9C}"/>
  </hyperlinks>
  <printOptions horizontalCentered="1" headings="1"/>
  <pageMargins left="0" right="0" top="0.39370078740157483" bottom="0.39370078740157483" header="0" footer="0.39370078740157483"/>
  <pageSetup paperSize="8" scale="33" orientation="portrait" cellComments="atEnd" r:id="rId2"/>
  <headerFooter>
    <oddFooter>&amp;R&amp;"游ゴシック,標準"&amp;9&amp;P／&amp;N</oddFooter>
  </headerFooter>
  <rowBreaks count="1" manualBreakCount="1">
    <brk id="24" max="20" man="1"/>
  </rowBreaks>
  <ignoredErrors>
    <ignoredError sqref="O95:O96 O6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FE9C6-96BF-4527-B72E-0B45079FA87D}">
  <sheetPr codeName="Sheet8"/>
  <dimension ref="A1:C10"/>
  <sheetViews>
    <sheetView workbookViewId="0">
      <selection activeCell="C44" sqref="C44"/>
    </sheetView>
  </sheetViews>
  <sheetFormatPr defaultColWidth="9" defaultRowHeight="16.5" x14ac:dyDescent="0.4"/>
  <cols>
    <col min="1" max="1" width="14.75" style="1" bestFit="1" customWidth="1"/>
    <col min="2" max="2" width="12.875" style="1" bestFit="1" customWidth="1"/>
    <col min="3" max="4" width="37" style="1" bestFit="1" customWidth="1"/>
    <col min="5" max="16384" width="9" style="1"/>
  </cols>
  <sheetData>
    <row r="1" spans="1:3" x14ac:dyDescent="0.4">
      <c r="A1" s="1" t="s">
        <v>200</v>
      </c>
    </row>
    <row r="2" spans="1:3" x14ac:dyDescent="0.4">
      <c r="A2" s="1" t="s">
        <v>201</v>
      </c>
    </row>
    <row r="3" spans="1:3" x14ac:dyDescent="0.4">
      <c r="A3" s="1" t="s">
        <v>202</v>
      </c>
    </row>
    <row r="4" spans="1:3" x14ac:dyDescent="0.4">
      <c r="A4" s="2" t="s">
        <v>203</v>
      </c>
      <c r="B4" s="2" t="s">
        <v>204</v>
      </c>
      <c r="C4" s="2" t="s">
        <v>205</v>
      </c>
    </row>
    <row r="5" spans="1:3" x14ac:dyDescent="0.4">
      <c r="B5" s="2">
        <v>2020</v>
      </c>
      <c r="C5" s="2">
        <v>2021</v>
      </c>
    </row>
    <row r="6" spans="1:3" x14ac:dyDescent="0.4">
      <c r="B6" s="2">
        <v>2021</v>
      </c>
      <c r="C6" s="2">
        <v>2022</v>
      </c>
    </row>
    <row r="7" spans="1:3" x14ac:dyDescent="0.4">
      <c r="B7" s="2">
        <v>2022</v>
      </c>
      <c r="C7" s="2">
        <v>2023</v>
      </c>
    </row>
    <row r="8" spans="1:3" x14ac:dyDescent="0.4">
      <c r="B8" s="2">
        <v>2023</v>
      </c>
      <c r="C8" s="2">
        <v>2024</v>
      </c>
    </row>
    <row r="9" spans="1:3" x14ac:dyDescent="0.4">
      <c r="B9" s="2">
        <v>2024</v>
      </c>
      <c r="C9" s="2">
        <v>2025</v>
      </c>
    </row>
    <row r="10" spans="1:3" x14ac:dyDescent="0.4">
      <c r="B10" s="2">
        <v>2025</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C6B72-6DD2-4FDF-9FAA-C623C5023726}">
  <sheetPr codeName="Sheet9"/>
  <dimension ref="A1:H68"/>
  <sheetViews>
    <sheetView zoomScaleNormal="100" workbookViewId="0">
      <selection activeCell="C44" sqref="C44"/>
    </sheetView>
  </sheetViews>
  <sheetFormatPr defaultColWidth="9" defaultRowHeight="16.5" x14ac:dyDescent="0.4"/>
  <cols>
    <col min="1" max="1" width="3.25" style="24" bestFit="1" customWidth="1"/>
    <col min="2" max="2" width="92.5" style="3" bestFit="1" customWidth="1"/>
    <col min="3" max="3" width="10.625" style="4" bestFit="1" customWidth="1"/>
    <col min="4" max="4" width="10.625" style="4" customWidth="1"/>
    <col min="5" max="8" width="9" style="9"/>
    <col min="9" max="16384" width="9" style="8"/>
  </cols>
  <sheetData>
    <row r="1" spans="1:4" x14ac:dyDescent="0.4">
      <c r="A1" s="26"/>
      <c r="B1" s="27" t="s">
        <v>206</v>
      </c>
      <c r="C1" s="38" t="s">
        <v>207</v>
      </c>
      <c r="D1" s="38" t="s">
        <v>208</v>
      </c>
    </row>
    <row r="2" spans="1:4" x14ac:dyDescent="0.4">
      <c r="B2" s="9" t="s">
        <v>209</v>
      </c>
      <c r="C2" s="11">
        <v>3</v>
      </c>
      <c r="D2" s="11">
        <v>1.5</v>
      </c>
    </row>
    <row r="3" spans="1:4" x14ac:dyDescent="0.4">
      <c r="B3" s="9" t="s">
        <v>210</v>
      </c>
      <c r="C3" s="11">
        <v>2</v>
      </c>
      <c r="D3" s="11">
        <v>1</v>
      </c>
    </row>
    <row r="4" spans="1:4" x14ac:dyDescent="0.4">
      <c r="B4" s="9" t="s">
        <v>211</v>
      </c>
      <c r="C4" s="11">
        <v>1.5</v>
      </c>
      <c r="D4" s="11">
        <v>0.75</v>
      </c>
    </row>
    <row r="5" spans="1:4" x14ac:dyDescent="0.4">
      <c r="B5" s="9" t="s">
        <v>212</v>
      </c>
      <c r="C5" s="11">
        <v>1</v>
      </c>
      <c r="D5" s="11">
        <v>0.5</v>
      </c>
    </row>
    <row r="6" spans="1:4" x14ac:dyDescent="0.4">
      <c r="B6" s="9" t="s">
        <v>213</v>
      </c>
      <c r="C6" s="11">
        <v>1</v>
      </c>
      <c r="D6" s="11">
        <v>0</v>
      </c>
    </row>
    <row r="7" spans="1:4" x14ac:dyDescent="0.4">
      <c r="B7" s="9" t="s">
        <v>214</v>
      </c>
      <c r="C7" s="11">
        <v>0.5</v>
      </c>
      <c r="D7" s="11">
        <v>0</v>
      </c>
    </row>
    <row r="8" spans="1:4" x14ac:dyDescent="0.4">
      <c r="B8" s="9" t="s">
        <v>215</v>
      </c>
      <c r="C8" s="11">
        <v>0.5</v>
      </c>
      <c r="D8" s="11">
        <v>0</v>
      </c>
    </row>
    <row r="9" spans="1:4" x14ac:dyDescent="0.4">
      <c r="B9" s="9" t="s">
        <v>216</v>
      </c>
      <c r="C9" s="11">
        <v>0.5</v>
      </c>
      <c r="D9" s="11">
        <v>0</v>
      </c>
    </row>
    <row r="10" spans="1:4" x14ac:dyDescent="0.4">
      <c r="B10" s="9" t="s">
        <v>217</v>
      </c>
      <c r="C10" s="11">
        <v>3</v>
      </c>
      <c r="D10" s="11">
        <v>1</v>
      </c>
    </row>
    <row r="11" spans="1:4" x14ac:dyDescent="0.4">
      <c r="B11" s="9" t="s">
        <v>218</v>
      </c>
      <c r="C11" s="11">
        <v>3</v>
      </c>
      <c r="D11" s="11">
        <v>1</v>
      </c>
    </row>
    <row r="12" spans="1:4" x14ac:dyDescent="0.4">
      <c r="B12" s="9" t="s">
        <v>219</v>
      </c>
      <c r="C12" s="11">
        <v>3</v>
      </c>
      <c r="D12" s="11">
        <v>1</v>
      </c>
    </row>
    <row r="13" spans="1:4" x14ac:dyDescent="0.4">
      <c r="B13" s="9" t="s">
        <v>220</v>
      </c>
      <c r="C13" s="11">
        <v>0.5</v>
      </c>
      <c r="D13" s="11">
        <v>0</v>
      </c>
    </row>
    <row r="14" spans="1:4" x14ac:dyDescent="0.4">
      <c r="B14" s="9" t="s">
        <v>221</v>
      </c>
      <c r="C14" s="11">
        <v>0.5</v>
      </c>
      <c r="D14" s="11">
        <v>0</v>
      </c>
    </row>
    <row r="15" spans="1:4" x14ac:dyDescent="0.4">
      <c r="B15" s="12" t="s">
        <v>222</v>
      </c>
      <c r="C15" s="11">
        <v>0.5</v>
      </c>
      <c r="D15" s="13" t="s">
        <v>223</v>
      </c>
    </row>
    <row r="16" spans="1:4" x14ac:dyDescent="0.4">
      <c r="B16" s="12" t="s">
        <v>224</v>
      </c>
      <c r="C16" s="11">
        <v>1</v>
      </c>
      <c r="D16" s="13" t="s">
        <v>223</v>
      </c>
    </row>
    <row r="17" spans="1:4" x14ac:dyDescent="0.4">
      <c r="B17" s="12" t="s">
        <v>225</v>
      </c>
      <c r="C17" s="11">
        <v>1.5</v>
      </c>
      <c r="D17" s="13" t="s">
        <v>223</v>
      </c>
    </row>
    <row r="18" spans="1:4" x14ac:dyDescent="0.4">
      <c r="B18" s="12" t="s">
        <v>226</v>
      </c>
      <c r="C18" s="11">
        <v>2</v>
      </c>
      <c r="D18" s="13" t="s">
        <v>223</v>
      </c>
    </row>
    <row r="19" spans="1:4" x14ac:dyDescent="0.4">
      <c r="B19" s="12" t="s">
        <v>227</v>
      </c>
      <c r="C19" s="11">
        <v>2.5</v>
      </c>
      <c r="D19" s="13" t="s">
        <v>223</v>
      </c>
    </row>
    <row r="20" spans="1:4" x14ac:dyDescent="0.4">
      <c r="B20" s="9" t="s">
        <v>228</v>
      </c>
      <c r="C20" s="11">
        <v>0.5</v>
      </c>
      <c r="D20" s="13" t="s">
        <v>223</v>
      </c>
    </row>
    <row r="21" spans="1:4" x14ac:dyDescent="0.4">
      <c r="B21" s="9" t="s">
        <v>229</v>
      </c>
      <c r="C21" s="11">
        <v>1</v>
      </c>
      <c r="D21" s="13" t="s">
        <v>223</v>
      </c>
    </row>
    <row r="22" spans="1:4" x14ac:dyDescent="0.4">
      <c r="A22" s="26"/>
      <c r="B22" s="27" t="s">
        <v>230</v>
      </c>
      <c r="C22" s="38" t="s">
        <v>231</v>
      </c>
      <c r="D22" s="28"/>
    </row>
    <row r="23" spans="1:4" x14ac:dyDescent="0.4">
      <c r="A23" s="25"/>
      <c r="B23" s="14" t="s">
        <v>232</v>
      </c>
      <c r="C23" s="15" t="s">
        <v>233</v>
      </c>
      <c r="D23" s="16"/>
    </row>
    <row r="24" spans="1:4" x14ac:dyDescent="0.4">
      <c r="A24" s="33">
        <v>1</v>
      </c>
      <c r="B24" s="9" t="s">
        <v>234</v>
      </c>
      <c r="C24" s="11">
        <v>3</v>
      </c>
      <c r="D24" s="11"/>
    </row>
    <row r="25" spans="1:4" x14ac:dyDescent="0.4">
      <c r="A25" s="33">
        <v>2</v>
      </c>
      <c r="B25" s="9" t="s">
        <v>235</v>
      </c>
      <c r="C25" s="11">
        <v>3</v>
      </c>
      <c r="D25" s="11"/>
    </row>
    <row r="26" spans="1:4" x14ac:dyDescent="0.4">
      <c r="A26" s="33">
        <v>3</v>
      </c>
      <c r="B26" s="9" t="s">
        <v>236</v>
      </c>
      <c r="C26" s="11">
        <v>3</v>
      </c>
      <c r="D26" s="11"/>
    </row>
    <row r="27" spans="1:4" x14ac:dyDescent="0.4">
      <c r="A27" s="33">
        <v>4</v>
      </c>
      <c r="B27" s="10" t="s">
        <v>237</v>
      </c>
      <c r="C27" s="4">
        <v>3</v>
      </c>
      <c r="D27" s="11"/>
    </row>
    <row r="28" spans="1:4" x14ac:dyDescent="0.4">
      <c r="A28" s="33">
        <v>5</v>
      </c>
      <c r="B28" s="9" t="s">
        <v>238</v>
      </c>
      <c r="C28" s="11">
        <v>3</v>
      </c>
      <c r="D28" s="11"/>
    </row>
    <row r="29" spans="1:4" x14ac:dyDescent="0.4">
      <c r="A29" s="24">
        <v>6</v>
      </c>
      <c r="B29" s="9" t="s">
        <v>239</v>
      </c>
      <c r="C29" s="11">
        <v>3</v>
      </c>
      <c r="D29" s="9" t="s">
        <v>240</v>
      </c>
    </row>
    <row r="30" spans="1:4" x14ac:dyDescent="0.4">
      <c r="A30" s="33">
        <v>7</v>
      </c>
      <c r="B30" s="9" t="s">
        <v>241</v>
      </c>
      <c r="C30" s="11">
        <v>2</v>
      </c>
      <c r="D30" s="9"/>
    </row>
    <row r="31" spans="1:4" x14ac:dyDescent="0.4">
      <c r="A31" s="33">
        <v>8</v>
      </c>
      <c r="B31" s="9" t="s">
        <v>242</v>
      </c>
      <c r="C31" s="11">
        <v>2</v>
      </c>
      <c r="D31" s="9"/>
    </row>
    <row r="32" spans="1:4" x14ac:dyDescent="0.4">
      <c r="A32" s="24">
        <v>9</v>
      </c>
      <c r="B32" s="9" t="s">
        <v>243</v>
      </c>
      <c r="C32" s="11">
        <v>2</v>
      </c>
      <c r="D32" s="9" t="s">
        <v>240</v>
      </c>
    </row>
    <row r="33" spans="1:7" x14ac:dyDescent="0.4">
      <c r="A33" s="24">
        <v>10</v>
      </c>
      <c r="B33" s="9" t="s">
        <v>244</v>
      </c>
      <c r="C33" s="11">
        <v>1</v>
      </c>
      <c r="D33" s="9" t="s">
        <v>240</v>
      </c>
    </row>
    <row r="34" spans="1:7" x14ac:dyDescent="0.4">
      <c r="A34" s="25"/>
      <c r="B34" s="14" t="s">
        <v>245</v>
      </c>
      <c r="C34" s="15" t="s">
        <v>233</v>
      </c>
      <c r="D34" s="16"/>
    </row>
    <row r="35" spans="1:7" x14ac:dyDescent="0.4">
      <c r="A35" s="35">
        <v>11</v>
      </c>
      <c r="B35" s="9" t="s">
        <v>246</v>
      </c>
      <c r="C35" s="11">
        <v>2</v>
      </c>
      <c r="D35" s="11"/>
    </row>
    <row r="36" spans="1:7" x14ac:dyDescent="0.4">
      <c r="A36" s="35">
        <v>12</v>
      </c>
      <c r="B36" s="9" t="s">
        <v>247</v>
      </c>
      <c r="C36" s="11">
        <v>1.5</v>
      </c>
      <c r="D36" s="11"/>
    </row>
    <row r="37" spans="1:7" x14ac:dyDescent="0.4">
      <c r="A37" s="35">
        <v>13</v>
      </c>
      <c r="B37" s="9" t="s">
        <v>248</v>
      </c>
      <c r="C37" s="11">
        <v>1.5</v>
      </c>
      <c r="D37" s="11"/>
    </row>
    <row r="38" spans="1:7" x14ac:dyDescent="0.4">
      <c r="A38" s="35">
        <v>14</v>
      </c>
      <c r="B38" s="9" t="s">
        <v>249</v>
      </c>
      <c r="C38" s="11">
        <v>1</v>
      </c>
      <c r="D38" s="11"/>
    </row>
    <row r="39" spans="1:7" x14ac:dyDescent="0.4">
      <c r="A39" s="35">
        <v>15</v>
      </c>
      <c r="B39" s="9" t="s">
        <v>250</v>
      </c>
      <c r="C39" s="11">
        <v>1</v>
      </c>
      <c r="D39" s="11"/>
    </row>
    <row r="40" spans="1:7" x14ac:dyDescent="0.4">
      <c r="B40" s="12" t="s">
        <v>251</v>
      </c>
      <c r="C40" s="21" t="s">
        <v>252</v>
      </c>
      <c r="D40" s="11"/>
    </row>
    <row r="41" spans="1:7" x14ac:dyDescent="0.4">
      <c r="A41" s="37">
        <v>16</v>
      </c>
      <c r="B41" s="12" t="s">
        <v>253</v>
      </c>
      <c r="C41" s="21"/>
      <c r="D41" s="19"/>
    </row>
    <row r="42" spans="1:7" x14ac:dyDescent="0.4">
      <c r="A42" s="36">
        <v>17</v>
      </c>
      <c r="B42" s="12" t="s">
        <v>254</v>
      </c>
      <c r="C42" s="21"/>
      <c r="D42" s="19"/>
    </row>
    <row r="43" spans="1:7" x14ac:dyDescent="0.4">
      <c r="A43" s="36">
        <v>18</v>
      </c>
      <c r="B43" s="12" t="s">
        <v>255</v>
      </c>
      <c r="C43" s="21"/>
      <c r="D43" s="19"/>
    </row>
    <row r="44" spans="1:7" x14ac:dyDescent="0.4">
      <c r="A44" s="26"/>
      <c r="B44" s="29" t="s">
        <v>256</v>
      </c>
      <c r="C44" s="38" t="s">
        <v>257</v>
      </c>
      <c r="D44" s="18"/>
      <c r="G44" s="17"/>
    </row>
    <row r="45" spans="1:7" x14ac:dyDescent="0.4">
      <c r="A45" s="24">
        <v>19</v>
      </c>
      <c r="B45" s="9" t="s">
        <v>258</v>
      </c>
      <c r="C45" s="11">
        <v>2</v>
      </c>
      <c r="D45" s="9" t="s">
        <v>259</v>
      </c>
    </row>
    <row r="46" spans="1:7" x14ac:dyDescent="0.4">
      <c r="A46" s="35">
        <v>20</v>
      </c>
      <c r="B46" s="9" t="s">
        <v>260</v>
      </c>
      <c r="C46" s="11">
        <v>2</v>
      </c>
      <c r="D46" s="13"/>
    </row>
    <row r="47" spans="1:7" x14ac:dyDescent="0.4">
      <c r="A47" s="35">
        <v>21</v>
      </c>
      <c r="B47" s="20" t="s">
        <v>261</v>
      </c>
      <c r="C47" s="11">
        <v>2</v>
      </c>
      <c r="D47" s="9" t="s">
        <v>262</v>
      </c>
    </row>
    <row r="48" spans="1:7" x14ac:dyDescent="0.4">
      <c r="A48" s="35">
        <v>22</v>
      </c>
      <c r="B48" s="9" t="s">
        <v>263</v>
      </c>
      <c r="C48" s="11">
        <v>2</v>
      </c>
      <c r="D48" s="9" t="s">
        <v>262</v>
      </c>
    </row>
    <row r="49" spans="1:5" x14ac:dyDescent="0.4">
      <c r="A49" s="24">
        <v>23</v>
      </c>
      <c r="B49" s="9" t="s">
        <v>264</v>
      </c>
      <c r="C49" s="11">
        <v>2</v>
      </c>
      <c r="D49" s="9" t="s">
        <v>240</v>
      </c>
    </row>
    <row r="50" spans="1:5" x14ac:dyDescent="0.4">
      <c r="A50" s="24">
        <v>24</v>
      </c>
      <c r="B50" s="9" t="s">
        <v>265</v>
      </c>
      <c r="C50" s="11">
        <v>2</v>
      </c>
      <c r="D50" s="31" t="s">
        <v>266</v>
      </c>
    </row>
    <row r="51" spans="1:5" x14ac:dyDescent="0.4">
      <c r="A51" s="35">
        <v>25</v>
      </c>
      <c r="B51" s="9" t="s">
        <v>267</v>
      </c>
      <c r="C51" s="11">
        <v>2</v>
      </c>
      <c r="D51" s="13"/>
    </row>
    <row r="52" spans="1:5" x14ac:dyDescent="0.4">
      <c r="A52" s="35">
        <v>26</v>
      </c>
      <c r="B52" s="9" t="s">
        <v>268</v>
      </c>
      <c r="C52" s="11">
        <v>1.5</v>
      </c>
      <c r="D52" s="13"/>
    </row>
    <row r="53" spans="1:5" x14ac:dyDescent="0.4">
      <c r="A53" s="35">
        <v>27</v>
      </c>
      <c r="B53" s="9" t="s">
        <v>269</v>
      </c>
      <c r="C53" s="11">
        <v>1.5</v>
      </c>
      <c r="D53" s="9" t="s">
        <v>262</v>
      </c>
    </row>
    <row r="54" spans="1:5" x14ac:dyDescent="0.4">
      <c r="A54" s="35">
        <v>28</v>
      </c>
      <c r="B54" s="9" t="s">
        <v>270</v>
      </c>
      <c r="C54" s="11">
        <v>1.5</v>
      </c>
      <c r="D54" s="13"/>
    </row>
    <row r="55" spans="1:5" x14ac:dyDescent="0.4">
      <c r="A55" s="24">
        <v>29</v>
      </c>
      <c r="B55" s="9" t="s">
        <v>271</v>
      </c>
      <c r="C55" s="11">
        <v>1</v>
      </c>
      <c r="D55" s="9" t="s">
        <v>240</v>
      </c>
    </row>
    <row r="56" spans="1:5" x14ac:dyDescent="0.4">
      <c r="A56" s="25"/>
      <c r="B56" s="5" t="s">
        <v>272</v>
      </c>
      <c r="C56" s="39" t="s">
        <v>273</v>
      </c>
      <c r="D56" s="6"/>
    </row>
    <row r="57" spans="1:5" x14ac:dyDescent="0.4">
      <c r="A57" s="34">
        <v>30</v>
      </c>
      <c r="B57" s="9" t="s">
        <v>274</v>
      </c>
      <c r="C57" s="11">
        <v>1</v>
      </c>
      <c r="D57" s="13"/>
      <c r="E57" s="17"/>
    </row>
    <row r="58" spans="1:5" x14ac:dyDescent="0.4">
      <c r="A58" s="34">
        <v>31</v>
      </c>
      <c r="B58" s="9" t="s">
        <v>275</v>
      </c>
      <c r="C58" s="11">
        <v>1</v>
      </c>
      <c r="D58" s="13"/>
      <c r="E58" s="17"/>
    </row>
    <row r="59" spans="1:5" x14ac:dyDescent="0.4">
      <c r="A59" s="34">
        <v>32</v>
      </c>
      <c r="B59" s="9" t="s">
        <v>276</v>
      </c>
      <c r="C59" s="11">
        <v>1</v>
      </c>
      <c r="D59" s="13"/>
      <c r="E59" s="17"/>
    </row>
    <row r="60" spans="1:5" x14ac:dyDescent="0.4">
      <c r="A60" s="24">
        <v>33</v>
      </c>
      <c r="B60" s="9" t="s">
        <v>277</v>
      </c>
      <c r="C60" s="11">
        <v>0.5</v>
      </c>
      <c r="D60" s="32" t="s">
        <v>278</v>
      </c>
      <c r="E60" s="17"/>
    </row>
    <row r="61" spans="1:5" x14ac:dyDescent="0.4">
      <c r="A61" s="34">
        <v>34</v>
      </c>
      <c r="B61" s="10" t="s">
        <v>279</v>
      </c>
      <c r="C61" s="4">
        <v>0.5</v>
      </c>
      <c r="D61" s="7"/>
      <c r="E61" s="17"/>
    </row>
    <row r="62" spans="1:5" x14ac:dyDescent="0.4">
      <c r="A62" s="24">
        <v>35</v>
      </c>
      <c r="B62" s="9" t="s">
        <v>280</v>
      </c>
      <c r="C62" s="11">
        <v>0.5</v>
      </c>
      <c r="D62" s="9" t="s">
        <v>240</v>
      </c>
    </row>
    <row r="63" spans="1:5" x14ac:dyDescent="0.4">
      <c r="A63" s="26"/>
      <c r="B63" s="27" t="s">
        <v>281</v>
      </c>
      <c r="C63" s="38" t="s">
        <v>231</v>
      </c>
      <c r="D63" s="18"/>
    </row>
    <row r="64" spans="1:5" x14ac:dyDescent="0.4">
      <c r="A64" s="40">
        <v>36</v>
      </c>
      <c r="B64" s="9" t="s">
        <v>282</v>
      </c>
      <c r="C64" s="4">
        <v>3</v>
      </c>
      <c r="D64" s="3" t="s">
        <v>30</v>
      </c>
      <c r="E64" s="17"/>
    </row>
    <row r="65" spans="1:4" x14ac:dyDescent="0.4">
      <c r="A65" s="41">
        <v>37</v>
      </c>
      <c r="B65" s="12" t="s">
        <v>283</v>
      </c>
      <c r="C65" s="22">
        <v>2</v>
      </c>
      <c r="D65" s="9" t="s">
        <v>259</v>
      </c>
    </row>
    <row r="66" spans="1:4" x14ac:dyDescent="0.4">
      <c r="A66" s="40">
        <v>38</v>
      </c>
      <c r="B66" s="9" t="s">
        <v>284</v>
      </c>
      <c r="C66" s="23">
        <v>1</v>
      </c>
      <c r="D66" s="9" t="s">
        <v>259</v>
      </c>
    </row>
    <row r="67" spans="1:4" x14ac:dyDescent="0.4">
      <c r="A67" s="30">
        <v>39</v>
      </c>
      <c r="B67" s="9" t="s">
        <v>285</v>
      </c>
      <c r="C67" s="11">
        <v>2</v>
      </c>
      <c r="D67" s="9" t="s">
        <v>240</v>
      </c>
    </row>
    <row r="68" spans="1:4" x14ac:dyDescent="0.4">
      <c r="A68" s="24">
        <v>40</v>
      </c>
      <c r="B68" s="9" t="s">
        <v>286</v>
      </c>
      <c r="C68" s="11">
        <v>1</v>
      </c>
      <c r="D68" s="9" t="s">
        <v>240</v>
      </c>
    </row>
  </sheetData>
  <phoneticPr fontId="3"/>
  <printOptions horizontalCentered="1" gridLines="1"/>
  <pageMargins left="0.39370078740157483" right="0.39370078740157483" top="0.59055118110236227" bottom="0.39370078740157483" header="0.31496062992125984" footer="0.31496062992125984"/>
  <pageSetup paperSize="9" scale="7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3E4FD48112D1418487F1D1F230FF99" ma:contentTypeVersion="20" ma:contentTypeDescription="新しいドキュメントを作成します。" ma:contentTypeScope="" ma:versionID="ec5c3968eb5acd7325c5cc6800deb021">
  <xsd:schema xmlns:xsd="http://www.w3.org/2001/XMLSchema" xmlns:xs="http://www.w3.org/2001/XMLSchema" xmlns:p="http://schemas.microsoft.com/office/2006/metadata/properties" xmlns:ns2="434403c2-379c-40aa-84d7-f66d1bf722e2" xmlns:ns3="dfda23ea-36c0-437d-af80-b7bf84f9f027" targetNamespace="http://schemas.microsoft.com/office/2006/metadata/properties" ma:root="true" ma:fieldsID="f7c2351bf7adf220abbfba4e03db4748" ns2:_="" ns3:_="">
    <xsd:import namespace="434403c2-379c-40aa-84d7-f66d1bf722e2"/>
    <xsd:import namespace="dfda23ea-36c0-437d-af80-b7bf84f9f0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4403c2-379c-40aa-84d7-f66d1bf72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da23ea-36c0-437d-af80-b7bf84f9f02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5641b7-ac15-46f4-80b5-3e84898879e2}" ma:internalName="TaxCatchAll" ma:showField="CatchAllData" ma:web="dfda23ea-36c0-437d-af80-b7bf84f9f02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34403c2-379c-40aa-84d7-f66d1bf722e2" xsi:nil="true"/>
    <lcf76f155ced4ddcb4097134ff3c332f xmlns="434403c2-379c-40aa-84d7-f66d1bf722e2">
      <Terms xmlns="http://schemas.microsoft.com/office/infopath/2007/PartnerControls"/>
    </lcf76f155ced4ddcb4097134ff3c332f>
    <TaxCatchAll xmlns="dfda23ea-36c0-437d-af80-b7bf84f9f027" xsi:nil="true"/>
  </documentManagement>
</p:properties>
</file>

<file path=customXml/itemProps1.xml><?xml version="1.0" encoding="utf-8"?>
<ds:datastoreItem xmlns:ds="http://schemas.openxmlformats.org/officeDocument/2006/customXml" ds:itemID="{B557DB0E-DCB7-46D4-943A-DD372DB4EA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4403c2-379c-40aa-84d7-f66d1bf722e2"/>
    <ds:schemaRef ds:uri="dfda23ea-36c0-437d-af80-b7bf84f9f0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E1AC38-5849-4185-85A5-0DF431FAEFAA}">
  <ds:schemaRefs>
    <ds:schemaRef ds:uri="http://schemas.microsoft.com/sharepoint/v3/contenttype/forms"/>
  </ds:schemaRefs>
</ds:datastoreItem>
</file>

<file path=customXml/itemProps3.xml><?xml version="1.0" encoding="utf-8"?>
<ds:datastoreItem xmlns:ds="http://schemas.openxmlformats.org/officeDocument/2006/customXml" ds:itemID="{BBC10ADD-DC64-4BE9-AE51-895ACE616AAA}">
  <ds:schemaRefs>
    <ds:schemaRef ds:uri="http://schemas.microsoft.com/office/2006/metadata/properties"/>
    <ds:schemaRef ds:uri="http://schemas.microsoft.com/office/infopath/2007/PartnerControls"/>
    <ds:schemaRef ds:uri="434403c2-379c-40aa-84d7-f66d1bf722e2"/>
    <ds:schemaRef ds:uri="dfda23ea-36c0-437d-af80-b7bf84f9f02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【非表示】休業の状況</vt:lpstr>
      <vt:lpstr>スコア換算表</vt:lpstr>
      <vt:lpstr>スコア換算表!Print_Area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照井　陽子</dc:creator>
  <cp:keywords/>
  <dc:description/>
  <cp:lastModifiedBy>照井 陽子 / Youko Terui</cp:lastModifiedBy>
  <cp:revision/>
  <cp:lastPrinted>2026-06-05T07:11:08Z</cp:lastPrinted>
  <dcterms:created xsi:type="dcterms:W3CDTF">2025-06-27T00:51:29Z</dcterms:created>
  <dcterms:modified xsi:type="dcterms:W3CDTF">2026-06-17T07:58:39Z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0x0101002E3E4FD48112D1418487F1D1F230FF99</vt:lpwstr>
  </property>
  <property fmtid="{D5CDD505-2E9C-101B-9397-08002B2CF9AE}" pid="3" name="MediaServiceImageTags">
    <vt:lpwstr/>
  </property>
</Properties>
</file>